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120" windowWidth="9720" windowHeight="7320" activeTab="2"/>
  </bookViews>
  <sheets>
    <sheet name="Титульный" sheetId="14" r:id="rId1"/>
    <sheet name="Бюджет времени" sheetId="15" r:id="rId2"/>
    <sheet name="Развернутый" sheetId="7" r:id="rId3"/>
    <sheet name="Кабинеты" sheetId="16" r:id="rId4"/>
  </sheets>
  <definedNames>
    <definedName name="_xlnm.Print_Area" localSheetId="2">Развернутый!$A$1:$S$124</definedName>
  </definedNames>
  <calcPr calcId="145621"/>
</workbook>
</file>

<file path=xl/calcChain.xml><?xml version="1.0" encoding="utf-8"?>
<calcChain xmlns="http://schemas.openxmlformats.org/spreadsheetml/2006/main">
  <c r="T117" i="7" l="1"/>
  <c r="T25" i="7" l="1"/>
  <c r="T105" i="7" l="1"/>
  <c r="T104" i="7"/>
  <c r="T103" i="7"/>
  <c r="T102" i="7"/>
  <c r="T100" i="7"/>
  <c r="T99" i="7"/>
  <c r="T91" i="7"/>
  <c r="T90" i="7"/>
  <c r="T88" i="7"/>
  <c r="T89" i="7" l="1"/>
  <c r="T101" i="7"/>
  <c r="O106" i="7"/>
  <c r="O112" i="7" s="1"/>
  <c r="T30" i="7" l="1"/>
  <c r="T29" i="7"/>
  <c r="T74" i="7"/>
  <c r="T73" i="7"/>
  <c r="T72" i="7"/>
  <c r="T71" i="7"/>
  <c r="T70" i="7"/>
  <c r="T69" i="7"/>
  <c r="T68" i="7"/>
  <c r="T67" i="7"/>
  <c r="T45" i="7"/>
  <c r="T44" i="7"/>
  <c r="T42" i="7"/>
  <c r="T41" i="7"/>
  <c r="T23" i="7" l="1"/>
  <c r="T24" i="7"/>
  <c r="K43" i="7"/>
  <c r="K61" i="7" l="1"/>
  <c r="J61" i="7"/>
  <c r="I61" i="7"/>
  <c r="J82" i="7" l="1"/>
  <c r="I82" i="7"/>
  <c r="K82" i="7"/>
  <c r="N106" i="7"/>
  <c r="S101" i="7"/>
  <c r="R101" i="7"/>
  <c r="Q101" i="7"/>
  <c r="P101" i="7"/>
  <c r="O101" i="7"/>
  <c r="N101" i="7"/>
  <c r="M101" i="7"/>
  <c r="L101" i="7"/>
  <c r="K101" i="7"/>
  <c r="J101" i="7"/>
  <c r="I101" i="7"/>
  <c r="M89" i="7"/>
  <c r="L89" i="7"/>
  <c r="J89" i="7"/>
  <c r="M82" i="7"/>
  <c r="L82" i="7"/>
  <c r="L81" i="7" s="1"/>
  <c r="M107" i="7"/>
  <c r="M81" i="7" l="1"/>
  <c r="I107" i="7" l="1"/>
  <c r="S106" i="7"/>
  <c r="S112" i="7" s="1"/>
  <c r="R106" i="7"/>
  <c r="R112" i="7" s="1"/>
  <c r="Q106" i="7"/>
  <c r="Q112" i="7" s="1"/>
  <c r="P106" i="7"/>
  <c r="M106" i="7"/>
  <c r="I106" i="7"/>
  <c r="P112" i="7" l="1"/>
  <c r="T112" i="7" s="1"/>
  <c r="T106" i="7"/>
  <c r="S43" i="7"/>
  <c r="R43" i="7"/>
  <c r="S28" i="7"/>
  <c r="R28" i="7"/>
  <c r="O28" i="7"/>
  <c r="Q28" i="7"/>
  <c r="P28" i="7"/>
  <c r="Q43" i="7"/>
  <c r="P43" i="7"/>
  <c r="O43" i="7"/>
  <c r="N43" i="7"/>
  <c r="N28" i="7"/>
  <c r="M43" i="7"/>
  <c r="M28" i="7"/>
  <c r="L43" i="7"/>
  <c r="L28" i="7"/>
  <c r="K28" i="7"/>
  <c r="I43" i="7"/>
  <c r="I47" i="7"/>
  <c r="I28" i="7"/>
  <c r="I26" i="7" l="1"/>
  <c r="R26" i="7"/>
  <c r="O26" i="7"/>
  <c r="S26" i="7"/>
  <c r="T43" i="7"/>
  <c r="P26" i="7"/>
  <c r="Q26" i="7"/>
  <c r="K26" i="7"/>
  <c r="L26" i="7"/>
  <c r="I48" i="7"/>
  <c r="K91" i="7" l="1"/>
  <c r="K89" i="7" s="1"/>
  <c r="K81" i="7" s="1"/>
  <c r="I91" i="7"/>
  <c r="I89" i="7" s="1"/>
  <c r="I81" i="7" s="1"/>
  <c r="N26" i="7" l="1"/>
  <c r="M26" i="7"/>
  <c r="J28" i="7" l="1"/>
  <c r="J26" i="7" s="1"/>
  <c r="G8" i="15" l="1"/>
  <c r="F8" i="15"/>
  <c r="E8" i="15"/>
  <c r="D8" i="15"/>
  <c r="C8" i="15"/>
  <c r="B8" i="15"/>
  <c r="H7" i="15"/>
  <c r="H6" i="15"/>
  <c r="H5" i="15"/>
  <c r="H8" i="15" l="1"/>
  <c r="M61" i="7" l="1"/>
  <c r="J81" i="7"/>
  <c r="M80" i="7" l="1"/>
  <c r="M60" i="7" s="1"/>
  <c r="M110" i="7" s="1"/>
  <c r="L80" i="7"/>
  <c r="K80" i="7" l="1"/>
  <c r="N48" i="7"/>
  <c r="O48" i="7"/>
  <c r="Q48" i="7"/>
  <c r="N61" i="7"/>
  <c r="O61" i="7"/>
  <c r="P61" i="7"/>
  <c r="Q61" i="7"/>
  <c r="N63" i="7"/>
  <c r="N62" i="7" s="1"/>
  <c r="O63" i="7"/>
  <c r="O62" i="7" s="1"/>
  <c r="P63" i="7"/>
  <c r="P62" i="7" s="1"/>
  <c r="Q63" i="7"/>
  <c r="Q62" i="7" s="1"/>
  <c r="N79" i="7"/>
  <c r="O79" i="7"/>
  <c r="P79" i="7"/>
  <c r="Q79" i="7"/>
  <c r="K60" i="7" l="1"/>
  <c r="K110" i="7" s="1"/>
  <c r="I76" i="7"/>
  <c r="T31" i="7"/>
  <c r="T32" i="7"/>
  <c r="T33" i="7"/>
  <c r="T34" i="7"/>
  <c r="T35" i="7"/>
  <c r="T36" i="7"/>
  <c r="T37" i="7"/>
  <c r="T38" i="7"/>
  <c r="T39" i="7"/>
  <c r="T40" i="7"/>
  <c r="T46" i="7"/>
  <c r="T47" i="7"/>
  <c r="T49" i="7"/>
  <c r="T64" i="7"/>
  <c r="T65" i="7"/>
  <c r="T66" i="7"/>
  <c r="T75" i="7"/>
  <c r="T76" i="7"/>
  <c r="T77" i="7"/>
  <c r="T78" i="7"/>
  <c r="T83" i="7"/>
  <c r="T85" i="7"/>
  <c r="T86" i="7"/>
  <c r="T114" i="7"/>
  <c r="T115" i="7"/>
  <c r="T116" i="7"/>
  <c r="B86" i="7"/>
  <c r="A83" i="7"/>
  <c r="A86" i="7"/>
  <c r="K83" i="7"/>
  <c r="S79" i="7"/>
  <c r="S63" i="7"/>
  <c r="S62" i="7" s="1"/>
  <c r="R63" i="7"/>
  <c r="R79" i="7"/>
  <c r="M50" i="7"/>
  <c r="K76" i="7"/>
  <c r="K77" i="7"/>
  <c r="K78" i="7"/>
  <c r="M76" i="7"/>
  <c r="M77" i="7"/>
  <c r="M78" i="7"/>
  <c r="S48" i="7"/>
  <c r="J7" i="7"/>
  <c r="K47" i="7"/>
  <c r="M47" i="7"/>
  <c r="I77" i="7"/>
  <c r="I78" i="7"/>
  <c r="K49" i="7"/>
  <c r="C49" i="7" s="1"/>
  <c r="B76" i="7"/>
  <c r="B77" i="7"/>
  <c r="B78" i="7"/>
  <c r="B47" i="7"/>
  <c r="I49" i="7"/>
  <c r="K63" i="7"/>
  <c r="K62" i="7" s="1"/>
  <c r="T62" i="7"/>
  <c r="T63" i="7"/>
  <c r="S61" i="7"/>
  <c r="R61" i="7"/>
  <c r="J63" i="7"/>
  <c r="J62" i="7" s="1"/>
  <c r="R62" i="7"/>
  <c r="L63" i="7"/>
  <c r="L62" i="7" s="1"/>
  <c r="T84" i="7"/>
  <c r="M83" i="7"/>
  <c r="J83" i="7" l="1"/>
  <c r="L83" i="7"/>
  <c r="L47" i="7"/>
  <c r="J77" i="7"/>
  <c r="K48" i="7"/>
  <c r="M79" i="7"/>
  <c r="L76" i="7"/>
  <c r="J49" i="7"/>
  <c r="M48" i="7"/>
  <c r="T61" i="7"/>
  <c r="J78" i="7"/>
  <c r="K79" i="7"/>
  <c r="T87" i="7"/>
  <c r="L78" i="7"/>
  <c r="J76" i="7"/>
  <c r="L77" i="7"/>
  <c r="L61" i="7"/>
  <c r="L60" i="7" s="1"/>
  <c r="L110" i="7" s="1"/>
  <c r="I79" i="7"/>
  <c r="T79" i="7"/>
  <c r="I50" i="7" l="1"/>
  <c r="K50" i="7"/>
  <c r="L48" i="7"/>
  <c r="J79" i="7"/>
  <c r="L79" i="7"/>
  <c r="J50" i="7"/>
  <c r="J48" i="7"/>
  <c r="L50" i="7" l="1"/>
  <c r="R48" i="7" l="1"/>
  <c r="J80" i="7" l="1"/>
  <c r="J60" i="7" s="1"/>
  <c r="J110" i="7" s="1"/>
  <c r="I80" i="7" l="1"/>
  <c r="I60" i="7" s="1"/>
  <c r="I110" i="7" s="1"/>
  <c r="P48" i="7" l="1"/>
  <c r="T48" i="7" s="1"/>
  <c r="T28" i="7" l="1"/>
  <c r="T26" i="7" s="1"/>
  <c r="N107" i="7"/>
  <c r="R107" i="7"/>
  <c r="R113" i="7" s="1"/>
  <c r="P107" i="7"/>
  <c r="S107" i="7"/>
  <c r="Q107" i="7"/>
  <c r="Q113" i="7" s="1"/>
  <c r="N82" i="7"/>
  <c r="P82" i="7"/>
  <c r="O82" i="7"/>
  <c r="R82" i="7"/>
  <c r="Q82" i="7"/>
  <c r="S82" i="7"/>
  <c r="N89" i="7"/>
  <c r="N81" i="7" s="1"/>
  <c r="R89" i="7"/>
  <c r="R81" i="7" s="1"/>
  <c r="R80" i="7" s="1"/>
  <c r="O89" i="7"/>
  <c r="P89" i="7"/>
  <c r="Q89" i="7"/>
  <c r="Q81" i="7" s="1"/>
  <c r="Q80" i="7" s="1"/>
  <c r="S89" i="7"/>
  <c r="S81" i="7" l="1"/>
  <c r="S80" i="7" s="1"/>
  <c r="O81" i="7"/>
  <c r="O80" i="7" s="1"/>
  <c r="O50" i="7" s="1"/>
  <c r="S113" i="7"/>
  <c r="T113" i="7" s="1"/>
  <c r="T107" i="7"/>
  <c r="P81" i="7"/>
  <c r="P80" i="7" s="1"/>
  <c r="P50" i="7" s="1"/>
  <c r="T82" i="7"/>
  <c r="T81" i="7" s="1"/>
  <c r="S50" i="7"/>
  <c r="S60" i="7"/>
  <c r="S110" i="7" s="1"/>
  <c r="Q50" i="7"/>
  <c r="Q60" i="7"/>
  <c r="Q110" i="7" s="1"/>
  <c r="Q111" i="7" s="1"/>
  <c r="N80" i="7"/>
  <c r="R60" i="7"/>
  <c r="R110" i="7" s="1"/>
  <c r="R111" i="7" s="1"/>
  <c r="R50" i="7"/>
  <c r="T80" i="7" l="1"/>
  <c r="O60" i="7"/>
  <c r="O110" i="7" s="1"/>
  <c r="O111" i="7" s="1"/>
  <c r="O120" i="7" s="1"/>
  <c r="S111" i="7"/>
  <c r="S120" i="7" s="1"/>
  <c r="P60" i="7"/>
  <c r="P110" i="7" s="1"/>
  <c r="P111" i="7" s="1"/>
  <c r="P122" i="7" s="1"/>
  <c r="R120" i="7"/>
  <c r="R122" i="7"/>
  <c r="N50" i="7"/>
  <c r="T50" i="7" s="1"/>
  <c r="N60" i="7"/>
  <c r="Q120" i="7"/>
  <c r="Q122" i="7"/>
  <c r="O122" i="7" l="1"/>
  <c r="S122" i="7"/>
  <c r="P120" i="7"/>
  <c r="T60" i="7"/>
  <c r="N110" i="7"/>
  <c r="N111" i="7" l="1"/>
  <c r="T111" i="7" s="1"/>
  <c r="T110" i="7"/>
  <c r="N120" i="7"/>
  <c r="N122" i="7"/>
  <c r="T122" i="7" s="1"/>
</calcChain>
</file>

<file path=xl/sharedStrings.xml><?xml version="1.0" encoding="utf-8"?>
<sst xmlns="http://schemas.openxmlformats.org/spreadsheetml/2006/main" count="301" uniqueCount="231">
  <si>
    <t>ГИА.00</t>
  </si>
  <si>
    <t>Промежуточная аттестация</t>
  </si>
  <si>
    <t>ПА.00</t>
  </si>
  <si>
    <t>ПМ.03</t>
  </si>
  <si>
    <t>ПМ.02</t>
  </si>
  <si>
    <t>ПМ.01</t>
  </si>
  <si>
    <t>ПМ.00</t>
  </si>
  <si>
    <t>ОП.10</t>
  </si>
  <si>
    <t>ОП.09</t>
  </si>
  <si>
    <t>ОП.08</t>
  </si>
  <si>
    <t>ОП.05</t>
  </si>
  <si>
    <t>Обязательная часть ОП</t>
  </si>
  <si>
    <t>ОП.00</t>
  </si>
  <si>
    <t>Профессиональный  цикл</t>
  </si>
  <si>
    <t>П.00</t>
  </si>
  <si>
    <t>В том числе</t>
  </si>
  <si>
    <t>Всего</t>
  </si>
  <si>
    <t>Элементы учебного процесса, в т.ч. учебные дисциплины, профессиональные модули, междисциплинарные курсы</t>
  </si>
  <si>
    <t>Индекс</t>
  </si>
  <si>
    <t>«_____»____________ 20 __ г.</t>
  </si>
  <si>
    <t>основная профессиональная образовательная программа</t>
  </si>
  <si>
    <t>Форма обучения – очная</t>
  </si>
  <si>
    <t>Нормативный срок обучения на  базе</t>
  </si>
  <si>
    <t>УП.02</t>
  </si>
  <si>
    <t>УП.03</t>
  </si>
  <si>
    <t>ПП.03</t>
  </si>
  <si>
    <t>ПРОФЕССИОНАЛЬНЫЕ   МОДУЛИ</t>
  </si>
  <si>
    <t>Общеобразовательный цикл</t>
  </si>
  <si>
    <t>Формы промежуточной аттестации</t>
  </si>
  <si>
    <t>Лекций</t>
  </si>
  <si>
    <t>лаб.и практ. занятий вкдючая семинары</t>
  </si>
  <si>
    <t>1 семестр</t>
  </si>
  <si>
    <t>2 семестр</t>
  </si>
  <si>
    <t>3 семестр</t>
  </si>
  <si>
    <t>4 семестр</t>
  </si>
  <si>
    <t>5 семестр</t>
  </si>
  <si>
    <t>недель</t>
  </si>
  <si>
    <t>РАБОЧИЙ  УЧЕБНЫЙ   ПЛАН</t>
  </si>
  <si>
    <t>Распределение обязательной нагрузки по курсам и семестрам  (час. в семестр)</t>
  </si>
  <si>
    <t>Государственная итоговая аттестация</t>
  </si>
  <si>
    <t>Число часов в неделю</t>
  </si>
  <si>
    <t>Избыток часов</t>
  </si>
  <si>
    <t>1.1. Выпускная квалификационная работа</t>
  </si>
  <si>
    <t>Дисциплин и МДК</t>
  </si>
  <si>
    <t>Учебной практики</t>
  </si>
  <si>
    <t>Диф.зачетов</t>
  </si>
  <si>
    <t>Зачетов</t>
  </si>
  <si>
    <t>ОДП.13</t>
  </si>
  <si>
    <t>Обязательная часть циклов и раздела "Физическая культура" ОПОП</t>
  </si>
  <si>
    <t>Общепрофессиональный цикл</t>
  </si>
  <si>
    <t>Расчетное время цикла ОП</t>
  </si>
  <si>
    <t>Физическая культура</t>
  </si>
  <si>
    <t>Расчетное время обязательной части ОПОП</t>
  </si>
  <si>
    <t>по профессии начального профессионального образования</t>
  </si>
  <si>
    <t>Иностранный язык</t>
  </si>
  <si>
    <t>Химия</t>
  </si>
  <si>
    <t>Биология</t>
  </si>
  <si>
    <t>ОБЖ</t>
  </si>
  <si>
    <t>Физика</t>
  </si>
  <si>
    <t>История</t>
  </si>
  <si>
    <t>Безопасность жизнедеятельности</t>
  </si>
  <si>
    <t>Охрана труда</t>
  </si>
  <si>
    <t xml:space="preserve">начльного профессионального образования  </t>
  </si>
  <si>
    <r>
      <t>основного общего образования  -</t>
    </r>
    <r>
      <rPr>
        <u/>
        <sz val="12"/>
        <rFont val="Times New Roman"/>
        <family val="1"/>
        <charset val="204"/>
      </rPr>
      <t xml:space="preserve">  2 года 5 месяцев                                 </t>
    </r>
  </si>
  <si>
    <t>Основы законодательства в сфере дорожного движения</t>
  </si>
  <si>
    <t>6 семестр</t>
  </si>
  <si>
    <t>Квалификация:Квалификация: Мастер-наладчик по техническому обслуживанию машинно-тракторного парка, слесарь по ремонту сельскохозяйственных машин и оборудования, Тракторист, водитель автомобиля категории "С"</t>
  </si>
  <si>
    <t>Утверждаю:</t>
  </si>
  <si>
    <t>РАБОЧИЙ УЧЕБНЫЙ ПЛАН</t>
  </si>
  <si>
    <t>Форма обучения:</t>
  </si>
  <si>
    <t xml:space="preserve">Нормативный срок обучения </t>
  </si>
  <si>
    <t>На базе</t>
  </si>
  <si>
    <t>основного общего образования</t>
  </si>
  <si>
    <t>Квалификация:</t>
  </si>
  <si>
    <t>Профиль получаемого профессионального образования - технический</t>
  </si>
  <si>
    <t>1. 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</si>
  <si>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</si>
  <si>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</si>
  <si>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</si>
  <si>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</si>
  <si>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Каникулы</t>
  </si>
  <si>
    <t>I курс</t>
  </si>
  <si>
    <t>II курс</t>
  </si>
  <si>
    <t>III курс</t>
  </si>
  <si>
    <t>Экзаменов</t>
  </si>
  <si>
    <t>№</t>
  </si>
  <si>
    <t>Наименование</t>
  </si>
  <si>
    <t>______________________________ И.Н.Михайлюк</t>
  </si>
  <si>
    <t>ПП.01</t>
  </si>
  <si>
    <t>Согласовано:</t>
  </si>
  <si>
    <t>Очная</t>
  </si>
  <si>
    <t>1з/8дз/4э</t>
  </si>
  <si>
    <t>Зам. дирекора по УР________________Н.М.Яичникова</t>
  </si>
  <si>
    <t>Директор МБОУ СОШ</t>
  </si>
  <si>
    <t xml:space="preserve">Директор ТОГАПОУ </t>
  </si>
  <si>
    <t>Уваровщинская школа</t>
  </si>
  <si>
    <t>"Аграрно-промышленный колледж"</t>
  </si>
  <si>
    <t>______________________________ Е.Н.Хохлова</t>
  </si>
  <si>
    <t>Тамбовского областного государственного автономного профессионального  образовательного учреждения</t>
  </si>
  <si>
    <t>по профессии среднего профессионального образования</t>
  </si>
  <si>
    <t>ОУД.00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</si>
  <si>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</si>
  <si>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</si>
  <si>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</si>
  <si>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</si>
  <si>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</si>
  <si>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</si>
  <si>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</si>
  <si>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</si>
  <si>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</si>
  <si>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</si>
  <si>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</si>
  <si>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Информатика</t>
  </si>
  <si>
    <t>Обществознание (вкл.Экономику и Право)</t>
  </si>
  <si>
    <t>ОУД.13</t>
  </si>
  <si>
    <t>Экология</t>
  </si>
  <si>
    <t xml:space="preserve">География </t>
  </si>
  <si>
    <t xml:space="preserve">П.00 </t>
  </si>
  <si>
    <t>Профессиональная подготовка</t>
  </si>
  <si>
    <t>ОП. 01.</t>
  </si>
  <si>
    <t>Электротехника</t>
  </si>
  <si>
    <t>ОП. 02.</t>
  </si>
  <si>
    <t>ОП  03.</t>
  </si>
  <si>
    <t>Материаловедение</t>
  </si>
  <si>
    <t>ОП. 04</t>
  </si>
  <si>
    <t>Введение в профессию</t>
  </si>
  <si>
    <t>2 года 10 мес.</t>
  </si>
  <si>
    <t>Психофизиологические основы деятельности водителя</t>
  </si>
  <si>
    <t>Основы управления транспортными средствами</t>
  </si>
  <si>
    <t>Первая помощь при дорожно-транспортном происшествии</t>
  </si>
  <si>
    <t>Основы управления транспортным средством категории «В» как объектом управления</t>
  </si>
  <si>
    <t>Организация и выполнение грузовых перевозок автомобильным транспортом</t>
  </si>
  <si>
    <t>Организация и выполнение пассажирских перевозок автомобильным транспортом</t>
  </si>
  <si>
    <t>Э</t>
  </si>
  <si>
    <t>-</t>
  </si>
  <si>
    <t>дз</t>
  </si>
  <si>
    <t>-F26</t>
  </si>
  <si>
    <t>э</t>
  </si>
  <si>
    <t>кр</t>
  </si>
  <si>
    <t>Электротехники</t>
  </si>
  <si>
    <t>Устройства автомобилей</t>
  </si>
  <si>
    <t>УД.16</t>
  </si>
  <si>
    <t>УД.14</t>
  </si>
  <si>
    <t>УД.15</t>
  </si>
  <si>
    <t xml:space="preserve">Учебная практика </t>
  </si>
  <si>
    <t xml:space="preserve">Консультации  по 4  часа на обучающегося  в год </t>
  </si>
  <si>
    <t>Государственная  итоговая  аттестация</t>
  </si>
  <si>
    <t>Председатель ПЦК ________________В.В.Кожарин</t>
  </si>
  <si>
    <t>Руский язык и литература.Русский язык</t>
  </si>
  <si>
    <t>Русский язык и литература. Литература</t>
  </si>
  <si>
    <t>ОУД.011</t>
  </si>
  <si>
    <t>ОУД.012</t>
  </si>
  <si>
    <t>Производственной практики</t>
  </si>
  <si>
    <t>2. План учебного процесса программы подготовки квалифицированных рабочих (служащих)</t>
  </si>
  <si>
    <t xml:space="preserve">Выполнение и защита  ВКР с         по          г.     (всего 2 недели)     </t>
  </si>
  <si>
    <t>"______" ______________________2017г.</t>
  </si>
  <si>
    <t>23.01.17 Мастер по ремонту и обслуживанию автомобилей</t>
  </si>
  <si>
    <t>Слесарь по ремонту автомобилей</t>
  </si>
  <si>
    <t xml:space="preserve">Водитель автомобиля </t>
  </si>
  <si>
    <t>Обязательная учебная нагрузка обучающихся (час.)</t>
  </si>
  <si>
    <t>Объем образовательной программы (час./нед.)</t>
  </si>
  <si>
    <t>Самост.нагрузка обуч.</t>
  </si>
  <si>
    <t>Занятия во взаимодействии с преподавателем</t>
  </si>
  <si>
    <t>История родного  края</t>
  </si>
  <si>
    <t>Этика и эстетика</t>
  </si>
  <si>
    <t>Экологические основы природопользования</t>
  </si>
  <si>
    <t>Основы финансовой грамотности</t>
  </si>
  <si>
    <t>Основы корпоративной культуры/Социальная адаптация и основы социально-правовых знаний</t>
  </si>
  <si>
    <t>Техническое состояние систем, агрегатов, деталей и механизмов автомобиля</t>
  </si>
  <si>
    <t>Устройство автомобилей</t>
  </si>
  <si>
    <t>Техническая диагностика автомобилей</t>
  </si>
  <si>
    <t>Техническое обслуживание автотранспорта</t>
  </si>
  <si>
    <t>Техническое обслуживание автомобилей</t>
  </si>
  <si>
    <t>Теоретическая подготовка водителя автомобиля</t>
  </si>
  <si>
    <t>ВСЕГО:</t>
  </si>
  <si>
    <t xml:space="preserve">Математика: алгебра, начала математического анализа, геометрия </t>
  </si>
  <si>
    <t>Дисциплины по ФГОС среднего общего образования:</t>
  </si>
  <si>
    <t>Дисциплины по выбору ОО:</t>
  </si>
  <si>
    <t>Иностранный язык в профессиональной деятельности</t>
  </si>
  <si>
    <t>Информационные технологии в профессиональной деятельности</t>
  </si>
  <si>
    <t>Эффективное поведение на рынке труда /Психология личности и профессиональное самоопределение</t>
  </si>
  <si>
    <t>Текущий ремонт различных типов автомобилей</t>
  </si>
  <si>
    <t>Слесарное дело и технические измерения</t>
  </si>
  <si>
    <t>Ремонт автомобилей</t>
  </si>
  <si>
    <t>МДК. 02.01.</t>
  </si>
  <si>
    <t>МДК. 02.02</t>
  </si>
  <si>
    <t>МДК. 03.01.</t>
  </si>
  <si>
    <t>МДК. 03.02.</t>
  </si>
  <si>
    <t>УП.00</t>
  </si>
  <si>
    <t>ПП.00</t>
  </si>
  <si>
    <t>по профессии 23.01.17  «Мастер по ремонту и обслуживанию автомобилей»</t>
  </si>
  <si>
    <t>ОП.07.вар</t>
  </si>
  <si>
    <t>ОП.08.вар</t>
  </si>
  <si>
    <t>ОП.09.вар</t>
  </si>
  <si>
    <t>ОП.10.вар</t>
  </si>
  <si>
    <t>ОП.11.вар</t>
  </si>
  <si>
    <t>0 ПА</t>
  </si>
  <si>
    <t>1 ПА</t>
  </si>
  <si>
    <t>д</t>
  </si>
  <si>
    <t>4/Экв</t>
  </si>
  <si>
    <t>6/Экв</t>
  </si>
  <si>
    <t>6\Экв</t>
  </si>
  <si>
    <t>ОП.06.вар</t>
  </si>
  <si>
    <t>МДК. 01.01.           Сам-но: 2/14</t>
  </si>
  <si>
    <t>МДК. 01.02    Сам-но: 2/8; 3/8</t>
  </si>
  <si>
    <t>ПП.02</t>
  </si>
  <si>
    <t>Самост.обучение</t>
  </si>
  <si>
    <t>УП.01</t>
  </si>
  <si>
    <t>3. Перечень специальных помещений по профессии СПО</t>
  </si>
  <si>
    <r>
      <t xml:space="preserve"> </t>
    </r>
    <r>
      <rPr>
        <u/>
        <sz val="14"/>
        <color rgb="FF000000"/>
        <rFont val="Times New Roman"/>
        <family val="1"/>
        <charset val="204"/>
      </rPr>
      <t xml:space="preserve">23.01.17  </t>
    </r>
    <r>
      <rPr>
        <sz val="14"/>
        <color rgb="FF000000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Мастер по ремонту и обслуживанию автомобилей</t>
    </r>
  </si>
  <si>
    <t>КАБИНЕТЫ:</t>
  </si>
  <si>
    <t>Охраны труда и безопасности жизнедеятельности</t>
  </si>
  <si>
    <t>Правил безопасности дорожного движения</t>
  </si>
  <si>
    <t>ЛАБОРАТОРИИ:</t>
  </si>
  <si>
    <t>Диагностики электрических и электронных систем автомобиля</t>
  </si>
  <si>
    <t>Ремонта двигателей</t>
  </si>
  <si>
    <t>Ремонта трансмиссий, ходовой части и механизмов управления</t>
  </si>
  <si>
    <t>МАСТЕРСКИЕ:</t>
  </si>
  <si>
    <t>Слесарная</t>
  </si>
  <si>
    <t>Сварочная</t>
  </si>
  <si>
    <t>Мастерская по ремонту и обслуживанию автомобилей с участками (или постами):</t>
  </si>
  <si>
    <t>- мойки и приемки автомобилей</t>
  </si>
  <si>
    <t>- слесарно-механическим</t>
  </si>
  <si>
    <t>- диагностическим</t>
  </si>
  <si>
    <t>- кузовным</t>
  </si>
  <si>
    <t>- окрасочным</t>
  </si>
  <si>
    <t>- агрегатным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</si>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</sst>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8" x14ac:knownFonts="1">
    <font>
      <sz val="10"/>
      <name val="Arial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1.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1">
    <xf numFmtId="0" fontId="0" fillId="0" borderId="0" xfId="0"/>
    <xf numFmtId="0" fontId="5" fillId="0" borderId="0" xfId="0" applyFont="1"/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12" fillId="0" borderId="0" xfId="0" applyFont="1"/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12" fillId="0" borderId="0" xfId="1" applyFont="1"/>
    <xf numFmtId="0" fontId="7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2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5" fontId="12" fillId="0" borderId="0" xfId="1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2" fillId="0" borderId="0" xfId="1" applyFont="1" applyFill="1"/>
    <xf numFmtId="165" fontId="12" fillId="0" borderId="0" xfId="1" applyNumberFormat="1" applyFont="1" applyFill="1" applyBorder="1"/>
    <xf numFmtId="1" fontId="5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/>
    <xf numFmtId="0" fontId="14" fillId="0" borderId="0" xfId="1" applyFont="1" applyFill="1" applyBorder="1" applyAlignment="1">
      <alignment vertical="center"/>
    </xf>
    <xf numFmtId="0" fontId="12" fillId="0" borderId="0" xfId="1" applyFont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1" fontId="3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6" fillId="0" borderId="0" xfId="1" applyFont="1"/>
    <xf numFmtId="0" fontId="2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5" fontId="16" fillId="0" borderId="0" xfId="1" applyNumberFormat="1" applyFont="1" applyBorder="1"/>
    <xf numFmtId="0" fontId="16" fillId="0" borderId="0" xfId="1" applyFont="1" applyFill="1"/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3" fillId="0" borderId="0" xfId="0" applyFont="1"/>
    <xf numFmtId="0" fontId="11" fillId="0" borderId="0" xfId="0" applyFont="1"/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13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5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4" fillId="0" borderId="0" xfId="0" applyFont="1"/>
    <xf numFmtId="0" fontId="12" fillId="0" borderId="0" xfId="0" applyFont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1" fontId="5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/>
    </xf>
    <xf numFmtId="0" fontId="12" fillId="6" borderId="0" xfId="1" applyFont="1" applyFill="1" applyAlignment="1">
      <alignment horizontal="center" vertical="center"/>
    </xf>
    <xf numFmtId="1" fontId="6" fillId="6" borderId="1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/>
    </xf>
    <xf numFmtId="1" fontId="6" fillId="6" borderId="1" xfId="1" applyNumberFormat="1" applyFont="1" applyFill="1" applyBorder="1" applyAlignment="1">
      <alignment horizontal="center" vertical="center"/>
    </xf>
    <xf numFmtId="1" fontId="5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1" fontId="5" fillId="6" borderId="3" xfId="1" applyNumberFormat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6" borderId="4" xfId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1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1" fontId="6" fillId="5" borderId="1" xfId="1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6" fillId="6" borderId="3" xfId="1" applyNumberFormat="1" applyFont="1" applyFill="1" applyBorder="1" applyAlignment="1">
      <alignment horizontal="center" vertical="center" wrapText="1"/>
    </xf>
    <xf numFmtId="1" fontId="3" fillId="6" borderId="3" xfId="1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 wrapText="1"/>
    </xf>
    <xf numFmtId="0" fontId="20" fillId="7" borderId="8" xfId="0" applyFont="1" applyFill="1" applyBorder="1" applyAlignment="1">
      <alignment horizontal="center" vertical="center" wrapText="1"/>
    </xf>
    <xf numFmtId="1" fontId="2" fillId="4" borderId="0" xfId="1" applyNumberFormat="1" applyFont="1" applyFill="1" applyBorder="1" applyAlignment="1">
      <alignment horizontal="center" vertical="center" wrapText="1"/>
    </xf>
    <xf numFmtId="1" fontId="20" fillId="5" borderId="1" xfId="0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6" fillId="8" borderId="12" xfId="0" applyFont="1" applyFill="1" applyBorder="1" applyAlignment="1">
      <alignment horizontal="left" vertical="center" wrapText="1"/>
    </xf>
    <xf numFmtId="1" fontId="6" fillId="4" borderId="5" xfId="1" applyNumberFormat="1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8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1" applyFont="1" applyBorder="1" applyAlignment="1">
      <alignment horizontal="right" vertical="center" wrapText="1"/>
    </xf>
    <xf numFmtId="0" fontId="2" fillId="6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1" fontId="5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" fontId="2" fillId="5" borderId="1" xfId="1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" fillId="6" borderId="3" xfId="1" applyNumberFormat="1" applyFont="1" applyFill="1" applyBorder="1" applyAlignment="1">
      <alignment horizontal="center" vertical="center"/>
    </xf>
    <xf numFmtId="1" fontId="2" fillId="6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horizontal="center" vertical="center" wrapText="1"/>
    </xf>
    <xf numFmtId="0" fontId="26" fillId="8" borderId="5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0" fontId="30" fillId="8" borderId="1" xfId="0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30" fillId="8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wrapText="1"/>
    </xf>
    <xf numFmtId="0" fontId="6" fillId="0" borderId="1" xfId="1" applyFont="1" applyBorder="1" applyAlignment="1">
      <alignment horizontal="right"/>
    </xf>
    <xf numFmtId="0" fontId="3" fillId="4" borderId="3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6" fillId="6" borderId="3" xfId="1" applyNumberFormat="1" applyFont="1" applyFill="1" applyBorder="1" applyAlignment="1">
      <alignment horizontal="center" vertical="center"/>
    </xf>
    <xf numFmtId="1" fontId="21" fillId="0" borderId="3" xfId="0" applyNumberFormat="1" applyFont="1" applyBorder="1" applyAlignment="1">
      <alignment vertical="center" wrapText="1"/>
    </xf>
    <xf numFmtId="1" fontId="31" fillId="0" borderId="2" xfId="0" applyNumberFormat="1" applyFont="1" applyBorder="1" applyAlignment="1">
      <alignment horizontal="center" vertical="center" wrapText="1"/>
    </xf>
    <xf numFmtId="1" fontId="32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1" fontId="12" fillId="0" borderId="0" xfId="1" applyNumberFormat="1" applyFont="1"/>
    <xf numFmtId="0" fontId="33" fillId="4" borderId="1" xfId="0" applyFont="1" applyFill="1" applyBorder="1" applyAlignment="1">
      <alignment horizontal="center" vertical="center" wrapText="1"/>
    </xf>
    <xf numFmtId="0" fontId="34" fillId="4" borderId="0" xfId="1" applyFont="1" applyFill="1" applyAlignment="1">
      <alignment horizontal="center" vertical="center" wrapText="1"/>
    </xf>
    <xf numFmtId="0" fontId="33" fillId="4" borderId="8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2" fillId="9" borderId="0" xfId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applyFont="1" applyFill="1" applyBorder="1" applyAlignment="1">
      <alignment horizontal="center" vertical="center"/>
    </xf>
    <xf numFmtId="0" fontId="26" fillId="9" borderId="1" xfId="0" applyFont="1" applyFill="1" applyBorder="1" applyAlignment="1">
      <alignment horizontal="center" vertical="center" wrapText="1"/>
    </xf>
    <xf numFmtId="1" fontId="17" fillId="6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Border="1" applyAlignment="1">
      <alignment horizontal="center" vertical="center"/>
    </xf>
    <xf numFmtId="1" fontId="17" fillId="6" borderId="3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left" wrapText="1"/>
    </xf>
    <xf numFmtId="0" fontId="5" fillId="0" borderId="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1" fontId="3" fillId="0" borderId="3" xfId="1" applyNumberFormat="1" applyFont="1" applyBorder="1" applyAlignment="1">
      <alignment horizontal="left" vertical="center" wrapText="1"/>
    </xf>
    <xf numFmtId="1" fontId="3" fillId="0" borderId="8" xfId="1" applyNumberFormat="1" applyFont="1" applyBorder="1" applyAlignment="1">
      <alignment horizontal="left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49" fontId="3" fillId="4" borderId="4" xfId="1" applyNumberFormat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center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2" fillId="4" borderId="4" xfId="1" applyNumberFormat="1" applyFont="1" applyFill="1" applyBorder="1" applyAlignment="1">
      <alignment horizontal="center" vertical="center" wrapText="1"/>
    </xf>
    <xf numFmtId="164" fontId="2" fillId="4" borderId="8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opLeftCell="B1" zoomScale="75" zoomScaleNormal="75" workbookViewId="0">
      <selection activeCell="M25" sqref="M25"/>
    </sheetView>
  </sheetViews>
  <sheetFormatPr defaultColWidth="9.140625" defaultRowHeight="18" x14ac:dyDescent="0.25"/>
  <cols>
    <col min="1" max="16384" width="9.140625" style="96"/>
  </cols>
  <sheetData>
    <row r="1" spans="2:16" x14ac:dyDescent="0.25">
      <c r="B1" s="1" t="s">
        <v>67</v>
      </c>
      <c r="C1" s="1"/>
      <c r="D1" s="1"/>
      <c r="E1" s="1"/>
      <c r="F1" s="1"/>
      <c r="G1" s="1"/>
      <c r="H1" s="4"/>
      <c r="J1" s="1" t="s">
        <v>67</v>
      </c>
      <c r="K1" s="1"/>
      <c r="L1" s="1"/>
      <c r="M1" s="1"/>
      <c r="N1" s="1"/>
      <c r="O1" s="1"/>
      <c r="P1" s="4"/>
    </row>
    <row r="2" spans="2:16" x14ac:dyDescent="0.25">
      <c r="B2" s="282" t="s">
        <v>93</v>
      </c>
      <c r="C2" s="282"/>
      <c r="D2" s="282"/>
      <c r="E2" s="282"/>
      <c r="F2" s="282"/>
      <c r="G2" s="1"/>
      <c r="H2" s="4"/>
      <c r="J2" s="282" t="s">
        <v>94</v>
      </c>
      <c r="K2" s="282"/>
      <c r="L2" s="282"/>
      <c r="M2" s="282"/>
      <c r="N2" s="282"/>
      <c r="O2" s="1"/>
      <c r="P2" s="4"/>
    </row>
    <row r="3" spans="2:16" x14ac:dyDescent="0.25">
      <c r="B3" s="282" t="s">
        <v>95</v>
      </c>
      <c r="C3" s="282"/>
      <c r="D3" s="282"/>
      <c r="E3" s="282"/>
      <c r="F3" s="282"/>
      <c r="G3" s="1"/>
      <c r="H3" s="4"/>
      <c r="J3" s="282" t="s">
        <v>96</v>
      </c>
      <c r="K3" s="282"/>
      <c r="L3" s="282"/>
      <c r="M3" s="282"/>
      <c r="N3" s="282"/>
      <c r="O3" s="1"/>
      <c r="P3" s="4"/>
    </row>
    <row r="4" spans="2:16" x14ac:dyDescent="0.25">
      <c r="B4" s="282" t="s">
        <v>97</v>
      </c>
      <c r="C4" s="282"/>
      <c r="D4" s="282"/>
      <c r="E4" s="282"/>
      <c r="F4" s="282"/>
      <c r="G4" s="282"/>
      <c r="H4" s="4"/>
      <c r="J4" s="1" t="s">
        <v>87</v>
      </c>
      <c r="K4" s="1"/>
      <c r="L4" s="1"/>
      <c r="M4" s="1"/>
      <c r="N4" s="1"/>
      <c r="O4" s="1"/>
      <c r="P4" s="4"/>
    </row>
    <row r="5" spans="2:16" x14ac:dyDescent="0.25">
      <c r="B5" s="282" t="s">
        <v>155</v>
      </c>
      <c r="C5" s="282"/>
      <c r="D5" s="282"/>
      <c r="E5" s="282"/>
      <c r="F5" s="282"/>
      <c r="G5" s="1"/>
      <c r="H5" s="4"/>
      <c r="J5" s="282" t="s">
        <v>155</v>
      </c>
      <c r="K5" s="282"/>
      <c r="L5" s="282"/>
      <c r="M5" s="282"/>
      <c r="N5" s="282"/>
      <c r="O5" s="1"/>
      <c r="P5" s="4"/>
    </row>
    <row r="6" spans="2:16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2:16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</row>
    <row r="9" spans="2:16" x14ac:dyDescent="0.25">
      <c r="B9" s="1"/>
      <c r="C9" s="1"/>
      <c r="D9" s="1"/>
      <c r="E9" s="1"/>
      <c r="F9" s="1"/>
      <c r="G9" s="1" t="s">
        <v>68</v>
      </c>
      <c r="H9" s="1"/>
      <c r="I9" s="1"/>
      <c r="J9" s="1"/>
      <c r="K9" s="1"/>
      <c r="L9" s="1"/>
      <c r="M9" s="1"/>
      <c r="N9" s="1"/>
      <c r="O9" s="1"/>
      <c r="P9" s="4"/>
    </row>
    <row r="10" spans="2:16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2:16" x14ac:dyDescent="0.25">
      <c r="B11" s="283" t="s">
        <v>98</v>
      </c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4"/>
    </row>
    <row r="12" spans="2:16" x14ac:dyDescent="0.25">
      <c r="B12" s="1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1"/>
      <c r="O12" s="1"/>
      <c r="P12" s="4"/>
    </row>
    <row r="13" spans="2:16" x14ac:dyDescent="0.25">
      <c r="B13" s="1"/>
      <c r="C13" s="283" t="s">
        <v>96</v>
      </c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1"/>
      <c r="O13" s="1"/>
      <c r="P13" s="4"/>
    </row>
    <row r="14" spans="2:16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4"/>
    </row>
    <row r="15" spans="2:16" x14ac:dyDescent="0.25">
      <c r="B15" s="1"/>
      <c r="C15" s="283" t="s">
        <v>99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1"/>
      <c r="O15" s="1"/>
      <c r="P15" s="4"/>
    </row>
    <row r="16" spans="2:16" ht="18.75" x14ac:dyDescent="0.3">
      <c r="B16" s="284" t="s">
        <v>156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4"/>
    </row>
    <row r="17" spans="2:16" x14ac:dyDescent="0.25">
      <c r="B17" s="1"/>
      <c r="C17" s="1"/>
      <c r="D17" s="1"/>
      <c r="E17" s="283"/>
      <c r="F17" s="283"/>
      <c r="G17" s="283"/>
      <c r="H17" s="283"/>
      <c r="I17" s="283"/>
      <c r="J17" s="283"/>
      <c r="K17" s="283"/>
      <c r="L17" s="283"/>
      <c r="M17" s="1"/>
      <c r="N17" s="1"/>
      <c r="O17" s="1"/>
      <c r="P17" s="4"/>
    </row>
    <row r="18" spans="2:1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4"/>
    </row>
    <row r="19" spans="2:16" x14ac:dyDescent="0.25">
      <c r="B19" s="1"/>
      <c r="C19" s="1"/>
      <c r="D19" s="1" t="s">
        <v>73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4"/>
    </row>
    <row r="20" spans="2:16" x14ac:dyDescent="0.25">
      <c r="B20" s="1"/>
      <c r="C20" s="282" t="s">
        <v>157</v>
      </c>
      <c r="D20" s="282"/>
      <c r="E20" s="282"/>
      <c r="F20" s="282"/>
      <c r="G20" s="282"/>
      <c r="H20" s="282"/>
      <c r="I20" s="282"/>
      <c r="J20" s="282"/>
      <c r="K20" s="282"/>
      <c r="L20" s="282"/>
      <c r="M20" s="1"/>
      <c r="N20" s="1"/>
      <c r="O20" s="1"/>
      <c r="P20" s="4"/>
    </row>
    <row r="21" spans="2:16" x14ac:dyDescent="0.25">
      <c r="B21" s="1"/>
      <c r="C21" s="282" t="s">
        <v>158</v>
      </c>
      <c r="D21" s="282"/>
      <c r="E21" s="282"/>
      <c r="F21" s="282"/>
      <c r="G21" s="282"/>
      <c r="H21" s="282"/>
      <c r="I21" s="282"/>
      <c r="J21" s="282"/>
      <c r="K21" s="282"/>
      <c r="L21" s="282"/>
      <c r="M21" s="1"/>
      <c r="N21" s="1"/>
      <c r="O21" s="1"/>
      <c r="P21" s="4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"/>
    </row>
    <row r="23" spans="2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</row>
    <row r="25" spans="2:16" x14ac:dyDescent="0.25">
      <c r="B25" s="1"/>
      <c r="C25" s="1"/>
      <c r="D25" s="1" t="s">
        <v>69</v>
      </c>
      <c r="E25" s="1"/>
      <c r="F25" s="1"/>
      <c r="G25" s="1"/>
      <c r="H25" s="1"/>
      <c r="I25" s="1" t="s">
        <v>90</v>
      </c>
      <c r="J25" s="1"/>
      <c r="K25" s="1"/>
      <c r="L25" s="1"/>
      <c r="M25" s="1"/>
      <c r="N25" s="1"/>
      <c r="O25" s="1"/>
      <c r="P25" s="4"/>
    </row>
    <row r="26" spans="2:16" x14ac:dyDescent="0.25">
      <c r="B26" s="1"/>
      <c r="C26" s="1"/>
      <c r="D26" s="1" t="s">
        <v>70</v>
      </c>
      <c r="E26" s="1"/>
      <c r="F26" s="1"/>
      <c r="G26" s="1"/>
      <c r="H26" s="1"/>
      <c r="I26" s="282" t="s">
        <v>126</v>
      </c>
      <c r="J26" s="282"/>
      <c r="K26" s="1"/>
      <c r="L26" s="1"/>
      <c r="M26" s="1"/>
      <c r="N26" s="1"/>
      <c r="O26" s="1"/>
      <c r="P26" s="4"/>
    </row>
    <row r="27" spans="2:16" x14ac:dyDescent="0.25">
      <c r="B27" s="1"/>
      <c r="C27" s="1"/>
      <c r="D27" s="1" t="s">
        <v>71</v>
      </c>
      <c r="E27" s="1"/>
      <c r="F27" s="1"/>
      <c r="G27" s="1"/>
      <c r="H27" s="1"/>
      <c r="I27" s="1" t="s">
        <v>72</v>
      </c>
      <c r="J27" s="1"/>
      <c r="K27" s="1"/>
      <c r="L27" s="1"/>
      <c r="M27" s="1"/>
      <c r="N27" s="1"/>
      <c r="O27" s="1"/>
      <c r="P27" s="4"/>
    </row>
    <row r="28" spans="2:16" x14ac:dyDescent="0.25">
      <c r="B28" s="1"/>
      <c r="C28" s="1"/>
      <c r="D28" s="1" t="s">
        <v>74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</sheetData>
  <mergeCells count="16">
    <mergeCell ref="I26:J26"/>
    <mergeCell ref="C20:L20"/>
    <mergeCell ref="B11:O11"/>
    <mergeCell ref="C12:M12"/>
    <mergeCell ref="C13:M13"/>
    <mergeCell ref="C15:M15"/>
    <mergeCell ref="B16:O16"/>
    <mergeCell ref="E17:L17"/>
    <mergeCell ref="C21:L21"/>
    <mergeCell ref="B5:F5"/>
    <mergeCell ref="J5:N5"/>
    <mergeCell ref="B2:F2"/>
    <mergeCell ref="J2:N2"/>
    <mergeCell ref="B3:F3"/>
    <mergeCell ref="J3:N3"/>
    <mergeCell ref="B4:G4"/>
  </mergeCells>
  <pageMargins left="1.06" right="0.19" top="0.98425196850393704" bottom="0.39370078740157483" header="0" footer="0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75" zoomScaleNormal="75" workbookViewId="0">
      <selection sqref="A1:H8"/>
    </sheetView>
  </sheetViews>
  <sheetFormatPr defaultColWidth="9.140625" defaultRowHeight="18" x14ac:dyDescent="0.25"/>
  <cols>
    <col min="1" max="1" width="9.140625" style="96"/>
    <col min="2" max="2" width="18.140625" style="96" customWidth="1"/>
    <col min="3" max="3" width="13.85546875" style="96" customWidth="1"/>
    <col min="4" max="4" width="17.42578125" style="96" customWidth="1"/>
    <col min="5" max="5" width="19.140625" style="96" customWidth="1"/>
    <col min="6" max="6" width="20.28515625" style="96" customWidth="1"/>
    <col min="7" max="7" width="13.140625" style="96" customWidth="1"/>
    <col min="8" max="16384" width="9.140625" style="96"/>
  </cols>
  <sheetData>
    <row r="1" spans="1:8" ht="18.75" x14ac:dyDescent="0.3">
      <c r="A1" s="72"/>
      <c r="B1" s="73" t="s">
        <v>75</v>
      </c>
      <c r="C1" s="72"/>
      <c r="D1" s="72"/>
      <c r="E1" s="72"/>
      <c r="F1" s="72"/>
      <c r="G1" s="72"/>
      <c r="H1" s="72"/>
    </row>
    <row r="2" spans="1:8" ht="18.75" x14ac:dyDescent="0.3">
      <c r="A2" s="72"/>
      <c r="B2" s="72"/>
      <c r="C2" s="72"/>
      <c r="D2" s="72"/>
      <c r="E2" s="72"/>
      <c r="F2" s="72"/>
      <c r="G2" s="72"/>
      <c r="H2" s="72"/>
    </row>
    <row r="3" spans="1:8" s="4" customFormat="1" ht="63" customHeight="1" x14ac:dyDescent="0.2">
      <c r="A3" s="74" t="s">
        <v>76</v>
      </c>
      <c r="B3" s="74" t="s">
        <v>77</v>
      </c>
      <c r="C3" s="74" t="s">
        <v>78</v>
      </c>
      <c r="D3" s="5" t="s">
        <v>79</v>
      </c>
      <c r="E3" s="74" t="s">
        <v>1</v>
      </c>
      <c r="F3" s="74" t="s">
        <v>39</v>
      </c>
      <c r="G3" s="74" t="s">
        <v>80</v>
      </c>
      <c r="H3" s="74" t="s">
        <v>16</v>
      </c>
    </row>
    <row r="4" spans="1:8" x14ac:dyDescent="0.25">
      <c r="A4" s="340">
        <v>1</v>
      </c>
      <c r="B4" s="340">
        <v>2</v>
      </c>
      <c r="C4" s="340">
        <v>3</v>
      </c>
      <c r="D4" s="340">
        <v>4</v>
      </c>
      <c r="E4" s="340">
        <v>6</v>
      </c>
      <c r="F4" s="340">
        <v>7</v>
      </c>
      <c r="G4" s="340">
        <v>8</v>
      </c>
      <c r="H4" s="340">
        <v>10</v>
      </c>
    </row>
    <row r="5" spans="1:8" x14ac:dyDescent="0.25">
      <c r="A5" s="76" t="s">
        <v>81</v>
      </c>
      <c r="B5" s="77">
        <v>36</v>
      </c>
      <c r="C5" s="77">
        <v>3</v>
      </c>
      <c r="D5" s="75">
        <v>0</v>
      </c>
      <c r="E5" s="75">
        <v>1</v>
      </c>
      <c r="F5" s="75">
        <v>0</v>
      </c>
      <c r="G5" s="75">
        <v>12</v>
      </c>
      <c r="H5" s="77">
        <f>SUM(B5:G5)</f>
        <v>52</v>
      </c>
    </row>
    <row r="6" spans="1:8" x14ac:dyDescent="0.25">
      <c r="A6" s="76" t="s">
        <v>82</v>
      </c>
      <c r="B6" s="77">
        <v>31</v>
      </c>
      <c r="C6" s="77">
        <v>4</v>
      </c>
      <c r="D6" s="75">
        <v>4</v>
      </c>
      <c r="E6" s="75">
        <v>1</v>
      </c>
      <c r="F6" s="75">
        <v>0</v>
      </c>
      <c r="G6" s="75">
        <v>12</v>
      </c>
      <c r="H6" s="77">
        <f>SUM(B6:G6)</f>
        <v>52</v>
      </c>
    </row>
    <row r="7" spans="1:8" x14ac:dyDescent="0.25">
      <c r="A7" s="76" t="s">
        <v>83</v>
      </c>
      <c r="B7" s="77">
        <v>18</v>
      </c>
      <c r="C7" s="77">
        <v>3</v>
      </c>
      <c r="D7" s="75">
        <v>13</v>
      </c>
      <c r="E7" s="75">
        <v>2</v>
      </c>
      <c r="F7" s="75">
        <v>2</v>
      </c>
      <c r="G7" s="75">
        <v>5</v>
      </c>
      <c r="H7" s="77">
        <f>SUM(B7:G7)</f>
        <v>43</v>
      </c>
    </row>
    <row r="8" spans="1:8" x14ac:dyDescent="0.25">
      <c r="A8" s="76" t="s">
        <v>16</v>
      </c>
      <c r="B8" s="77">
        <f t="shared" ref="B8:H8" si="0">SUM(B5:B7)</f>
        <v>85</v>
      </c>
      <c r="C8" s="77">
        <f t="shared" si="0"/>
        <v>10</v>
      </c>
      <c r="D8" s="75">
        <f t="shared" si="0"/>
        <v>17</v>
      </c>
      <c r="E8" s="75">
        <f t="shared" si="0"/>
        <v>4</v>
      </c>
      <c r="F8" s="75">
        <f t="shared" si="0"/>
        <v>2</v>
      </c>
      <c r="G8" s="75">
        <f t="shared" si="0"/>
        <v>29</v>
      </c>
      <c r="H8" s="77">
        <f t="shared" si="0"/>
        <v>147</v>
      </c>
    </row>
  </sheetData>
  <pageMargins left="1.07" right="0.39370078740157483" top="0.98425196850393704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V127"/>
  <sheetViews>
    <sheetView tabSelected="1" view="pageBreakPreview" topLeftCell="A102" zoomScale="80" zoomScaleNormal="80" zoomScaleSheetLayoutView="80" zoomScalePageLayoutView="120" workbookViewId="0">
      <pane ySplit="2820" topLeftCell="A99" activePane="bottomLeft"/>
      <selection activeCell="R109" sqref="R109"/>
      <selection pane="bottomLeft" activeCell="A17" sqref="A17:S119"/>
    </sheetView>
  </sheetViews>
  <sheetFormatPr defaultColWidth="9.140625" defaultRowHeight="15" x14ac:dyDescent="0.2"/>
  <cols>
    <col min="1" max="1" width="12.140625" style="95" customWidth="1"/>
    <col min="2" max="2" width="47.85546875" style="34" customWidth="1"/>
    <col min="3" max="8" width="2.7109375" style="70" customWidth="1"/>
    <col min="9" max="9" width="11.85546875" style="13" customWidth="1"/>
    <col min="10" max="10" width="10.7109375" style="13" customWidth="1"/>
    <col min="11" max="11" width="11.85546875" style="65" customWidth="1"/>
    <col min="12" max="12" width="13.140625" style="13" bestFit="1" customWidth="1"/>
    <col min="13" max="13" width="14.5703125" style="13" bestFit="1" customWidth="1"/>
    <col min="14" max="16" width="9.7109375" style="13" customWidth="1"/>
    <col min="17" max="17" width="9.5703125" style="13" customWidth="1"/>
    <col min="18" max="18" width="10" style="13" customWidth="1"/>
    <col min="19" max="19" width="11" style="13" customWidth="1"/>
    <col min="20" max="20" width="12.5703125" style="35" bestFit="1" customWidth="1"/>
    <col min="21" max="21" width="9.140625" style="11"/>
    <col min="22" max="22" width="12.28515625" style="16" customWidth="1"/>
    <col min="23" max="16384" width="9.140625" style="11"/>
  </cols>
  <sheetData>
    <row r="2" spans="1:20" ht="15.75" hidden="1" x14ac:dyDescent="0.2">
      <c r="A2" s="84" t="s">
        <v>19</v>
      </c>
      <c r="B2" s="8"/>
      <c r="C2" s="69"/>
      <c r="D2" s="69"/>
      <c r="E2" s="69"/>
      <c r="F2" s="69"/>
      <c r="G2" s="69"/>
      <c r="H2" s="69"/>
      <c r="I2" s="7"/>
      <c r="J2" s="7"/>
      <c r="K2" s="64"/>
      <c r="L2" s="7"/>
      <c r="M2" s="7"/>
      <c r="N2" s="7"/>
      <c r="O2" s="7"/>
      <c r="P2" s="7"/>
      <c r="Q2" s="7"/>
      <c r="R2" s="7"/>
      <c r="S2" s="7"/>
      <c r="T2" s="10"/>
    </row>
    <row r="3" spans="1:20" ht="15.75" hidden="1" x14ac:dyDescent="0.2">
      <c r="A3" s="84"/>
      <c r="B3" s="8"/>
      <c r="C3" s="69"/>
      <c r="D3" s="69"/>
      <c r="E3" s="69"/>
      <c r="F3" s="69"/>
      <c r="G3" s="69"/>
      <c r="H3" s="69"/>
      <c r="I3" s="7"/>
      <c r="J3" s="7"/>
      <c r="K3" s="64"/>
      <c r="L3" s="7"/>
      <c r="M3" s="7"/>
      <c r="N3" s="7"/>
      <c r="O3" s="7"/>
      <c r="P3" s="7"/>
      <c r="Q3" s="7"/>
      <c r="R3" s="7"/>
      <c r="S3" s="7"/>
      <c r="T3" s="10"/>
    </row>
    <row r="4" spans="1:20" ht="15.75" hidden="1" x14ac:dyDescent="0.25">
      <c r="A4" s="84"/>
      <c r="B4" s="8"/>
      <c r="C4" s="69"/>
      <c r="D4" s="69"/>
      <c r="E4" s="69"/>
      <c r="F4" s="69"/>
      <c r="G4" s="69"/>
      <c r="H4" s="69"/>
      <c r="I4" s="7"/>
      <c r="J4" s="12" t="s">
        <v>37</v>
      </c>
      <c r="M4" s="7"/>
      <c r="N4" s="7"/>
      <c r="O4" s="7"/>
      <c r="P4" s="7"/>
      <c r="Q4" s="7"/>
      <c r="R4" s="7"/>
      <c r="S4" s="7"/>
      <c r="T4" s="10"/>
    </row>
    <row r="5" spans="1:20" ht="15.75" hidden="1" x14ac:dyDescent="0.25">
      <c r="A5" s="84"/>
      <c r="B5" s="8"/>
      <c r="C5" s="69"/>
      <c r="D5" s="69"/>
      <c r="E5" s="69"/>
      <c r="F5" s="69"/>
      <c r="G5" s="69"/>
      <c r="H5" s="69"/>
      <c r="I5" s="7"/>
      <c r="J5" s="14" t="s">
        <v>53</v>
      </c>
      <c r="M5" s="7"/>
      <c r="N5" s="7"/>
      <c r="O5" s="7"/>
      <c r="P5" s="7"/>
      <c r="Q5" s="7"/>
      <c r="R5" s="7"/>
      <c r="S5" s="7"/>
      <c r="T5" s="10"/>
    </row>
    <row r="6" spans="1:20" ht="15.75" hidden="1" x14ac:dyDescent="0.25">
      <c r="A6" s="84"/>
      <c r="B6" s="8"/>
      <c r="C6" s="69"/>
      <c r="D6" s="69"/>
      <c r="E6" s="69"/>
      <c r="F6" s="69"/>
      <c r="G6" s="69"/>
      <c r="H6" s="69"/>
      <c r="I6" s="7"/>
      <c r="J6" s="14"/>
      <c r="M6" s="7"/>
      <c r="N6" s="7"/>
      <c r="O6" s="7"/>
      <c r="P6" s="7"/>
      <c r="Q6" s="7"/>
      <c r="R6" s="7"/>
      <c r="S6" s="7"/>
      <c r="T6" s="10"/>
    </row>
    <row r="7" spans="1:20" ht="15.75" hidden="1" x14ac:dyDescent="0.25">
      <c r="A7" s="84"/>
      <c r="B7" s="8"/>
      <c r="C7" s="69"/>
      <c r="D7" s="69"/>
      <c r="E7" s="69"/>
      <c r="F7" s="69"/>
      <c r="G7" s="69"/>
      <c r="H7" s="69"/>
      <c r="I7" s="7"/>
      <c r="J7" s="15" t="e">
        <f>#REF!</f>
        <v>#REF!</v>
      </c>
      <c r="M7" s="7"/>
      <c r="N7" s="7"/>
      <c r="O7" s="7"/>
      <c r="P7" s="7"/>
      <c r="Q7" s="7"/>
      <c r="R7" s="7"/>
      <c r="S7" s="7"/>
      <c r="T7" s="10"/>
    </row>
    <row r="8" spans="1:20" ht="15.75" hidden="1" x14ac:dyDescent="0.25">
      <c r="A8" s="84"/>
      <c r="B8" s="8"/>
      <c r="C8" s="69"/>
      <c r="D8" s="69"/>
      <c r="E8" s="69"/>
      <c r="F8" s="69"/>
      <c r="G8" s="69"/>
      <c r="H8" s="69"/>
      <c r="I8" s="7"/>
      <c r="J8" s="14"/>
      <c r="M8" s="7"/>
      <c r="N8" s="7"/>
      <c r="O8" s="7"/>
      <c r="P8" s="7"/>
      <c r="Q8" s="7"/>
      <c r="R8" s="7"/>
      <c r="S8" s="7"/>
      <c r="T8" s="10"/>
    </row>
    <row r="9" spans="1:20" ht="15.75" hidden="1" x14ac:dyDescent="0.25">
      <c r="A9" s="84"/>
      <c r="B9" s="8"/>
      <c r="C9" s="69"/>
      <c r="D9" s="69"/>
      <c r="E9" s="69"/>
      <c r="F9" s="69"/>
      <c r="G9" s="69"/>
      <c r="H9" s="69"/>
      <c r="I9" s="7"/>
      <c r="J9" s="14" t="s">
        <v>20</v>
      </c>
      <c r="M9" s="7"/>
      <c r="N9" s="7"/>
      <c r="O9" s="7"/>
      <c r="P9" s="7"/>
      <c r="Q9" s="7"/>
      <c r="R9" s="7"/>
      <c r="S9" s="7"/>
      <c r="T9" s="10"/>
    </row>
    <row r="10" spans="1:20" ht="15.75" hidden="1" x14ac:dyDescent="0.25">
      <c r="A10" s="84"/>
      <c r="B10" s="8"/>
      <c r="C10" s="69"/>
      <c r="D10" s="69"/>
      <c r="E10" s="69"/>
      <c r="F10" s="69"/>
      <c r="G10" s="69"/>
      <c r="H10" s="69"/>
      <c r="I10" s="7"/>
      <c r="J10" s="14" t="s">
        <v>62</v>
      </c>
      <c r="M10" s="7"/>
      <c r="N10" s="7"/>
      <c r="O10" s="7"/>
      <c r="P10" s="7"/>
      <c r="Q10" s="7"/>
      <c r="R10" s="7"/>
      <c r="S10" s="7"/>
      <c r="T10" s="10"/>
    </row>
    <row r="11" spans="1:20" ht="15.75" hidden="1" x14ac:dyDescent="0.25">
      <c r="A11" s="84"/>
      <c r="B11" s="8"/>
      <c r="C11" s="69"/>
      <c r="D11" s="69"/>
      <c r="E11" s="69"/>
      <c r="F11" s="69"/>
      <c r="G11" s="69"/>
      <c r="H11" s="69"/>
      <c r="I11" s="7"/>
      <c r="J11" s="14"/>
      <c r="M11" s="7"/>
      <c r="N11" s="7"/>
      <c r="O11" s="7"/>
      <c r="P11" s="7"/>
      <c r="Q11" s="7"/>
      <c r="R11" s="7"/>
      <c r="S11" s="7"/>
      <c r="T11" s="10"/>
    </row>
    <row r="12" spans="1:20" ht="15.75" hidden="1" x14ac:dyDescent="0.2">
      <c r="A12" s="321" t="s">
        <v>66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9"/>
      <c r="T12" s="10"/>
    </row>
    <row r="13" spans="1:20" ht="15.75" hidden="1" x14ac:dyDescent="0.2">
      <c r="A13" s="321"/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9"/>
      <c r="T13" s="10"/>
    </row>
    <row r="14" spans="1:20" ht="15.75" hidden="1" x14ac:dyDescent="0.25">
      <c r="A14" s="84"/>
      <c r="B14" s="8"/>
      <c r="C14" s="69"/>
      <c r="D14" s="69"/>
      <c r="E14" s="69"/>
      <c r="F14" s="69"/>
      <c r="G14" s="69"/>
      <c r="H14" s="69"/>
      <c r="I14" s="7"/>
      <c r="J14" s="14" t="s">
        <v>21</v>
      </c>
      <c r="M14" s="7"/>
      <c r="N14" s="7"/>
      <c r="O14" s="7"/>
      <c r="P14" s="7"/>
      <c r="Q14" s="7"/>
      <c r="R14" s="7"/>
      <c r="S14" s="7"/>
      <c r="T14" s="10"/>
    </row>
    <row r="15" spans="1:20" ht="15.75" hidden="1" x14ac:dyDescent="0.25">
      <c r="A15" s="84"/>
      <c r="B15" s="8"/>
      <c r="C15" s="69"/>
      <c r="D15" s="69"/>
      <c r="E15" s="69"/>
      <c r="F15" s="69"/>
      <c r="G15" s="69"/>
      <c r="H15" s="69"/>
      <c r="I15" s="7"/>
      <c r="J15" s="14" t="s">
        <v>22</v>
      </c>
      <c r="M15" s="7"/>
      <c r="N15" s="7"/>
      <c r="O15" s="7"/>
      <c r="P15" s="7"/>
      <c r="Q15" s="7"/>
      <c r="R15" s="7"/>
      <c r="S15" s="7"/>
      <c r="T15" s="10"/>
    </row>
    <row r="16" spans="1:20" ht="15.75" hidden="1" x14ac:dyDescent="0.25">
      <c r="A16" s="84"/>
      <c r="B16" s="8"/>
      <c r="C16" s="69"/>
      <c r="D16" s="69"/>
      <c r="E16" s="69"/>
      <c r="F16" s="69"/>
      <c r="G16" s="69"/>
      <c r="H16" s="69"/>
      <c r="I16" s="7"/>
      <c r="J16" s="14" t="s">
        <v>63</v>
      </c>
      <c r="M16" s="7"/>
      <c r="N16" s="7"/>
      <c r="O16" s="7"/>
      <c r="P16" s="7"/>
      <c r="Q16" s="7"/>
      <c r="R16" s="7"/>
      <c r="S16" s="7"/>
      <c r="T16" s="10"/>
    </row>
    <row r="17" spans="1:22" ht="18.75" x14ac:dyDescent="0.2">
      <c r="A17" s="326" t="s">
        <v>153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10"/>
    </row>
    <row r="18" spans="1:22" ht="18.75" x14ac:dyDescent="0.2">
      <c r="A18" s="326" t="s">
        <v>190</v>
      </c>
      <c r="B18" s="326"/>
      <c r="C18" s="326"/>
      <c r="D18" s="326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10"/>
    </row>
    <row r="19" spans="1:22" ht="15.75" x14ac:dyDescent="0.2">
      <c r="A19" s="84"/>
      <c r="B19" s="8"/>
      <c r="C19" s="69"/>
      <c r="D19" s="69"/>
      <c r="E19" s="69"/>
      <c r="F19" s="69"/>
      <c r="G19" s="69"/>
      <c r="H19" s="69"/>
      <c r="I19" s="7"/>
      <c r="J19" s="7"/>
      <c r="K19" s="64"/>
      <c r="L19" s="7"/>
      <c r="M19" s="7"/>
      <c r="N19" s="7"/>
      <c r="O19" s="7"/>
      <c r="P19" s="7"/>
      <c r="Q19" s="7"/>
      <c r="R19" s="7"/>
      <c r="S19" s="7"/>
      <c r="T19" s="10"/>
    </row>
    <row r="20" spans="1:22" ht="37.5" customHeight="1" x14ac:dyDescent="0.2">
      <c r="A20" s="322" t="s">
        <v>18</v>
      </c>
      <c r="B20" s="323" t="s">
        <v>17</v>
      </c>
      <c r="C20" s="327" t="s">
        <v>28</v>
      </c>
      <c r="D20" s="328"/>
      <c r="E20" s="328"/>
      <c r="F20" s="328"/>
      <c r="G20" s="328"/>
      <c r="H20" s="329"/>
      <c r="I20" s="330" t="s">
        <v>159</v>
      </c>
      <c r="J20" s="331"/>
      <c r="K20" s="331"/>
      <c r="L20" s="331"/>
      <c r="M20" s="332"/>
      <c r="N20" s="324" t="s">
        <v>38</v>
      </c>
      <c r="O20" s="324"/>
      <c r="P20" s="324"/>
      <c r="Q20" s="324"/>
      <c r="R20" s="324"/>
      <c r="S20" s="324"/>
      <c r="T20" s="19"/>
    </row>
    <row r="21" spans="1:22" ht="31.5" customHeight="1" x14ac:dyDescent="0.2">
      <c r="A21" s="322"/>
      <c r="B21" s="323"/>
      <c r="C21" s="310">
        <v>1</v>
      </c>
      <c r="D21" s="310">
        <v>2</v>
      </c>
      <c r="E21" s="310">
        <v>3</v>
      </c>
      <c r="F21" s="310">
        <v>4</v>
      </c>
      <c r="G21" s="310">
        <v>5</v>
      </c>
      <c r="H21" s="310">
        <v>6</v>
      </c>
      <c r="I21" s="315" t="s">
        <v>160</v>
      </c>
      <c r="J21" s="318" t="s">
        <v>161</v>
      </c>
      <c r="K21" s="323" t="s">
        <v>162</v>
      </c>
      <c r="L21" s="323"/>
      <c r="M21" s="323"/>
      <c r="N21" s="126" t="s">
        <v>31</v>
      </c>
      <c r="O21" s="126" t="s">
        <v>32</v>
      </c>
      <c r="P21" s="71" t="s">
        <v>33</v>
      </c>
      <c r="Q21" s="71" t="s">
        <v>34</v>
      </c>
      <c r="R21" s="126" t="s">
        <v>35</v>
      </c>
      <c r="S21" s="126" t="s">
        <v>65</v>
      </c>
      <c r="T21" s="19"/>
    </row>
    <row r="22" spans="1:22" ht="14.25" customHeight="1" x14ac:dyDescent="0.2">
      <c r="A22" s="322"/>
      <c r="B22" s="323"/>
      <c r="C22" s="310"/>
      <c r="D22" s="310"/>
      <c r="E22" s="310"/>
      <c r="F22" s="310"/>
      <c r="G22" s="310"/>
      <c r="H22" s="310"/>
      <c r="I22" s="316"/>
      <c r="J22" s="319"/>
      <c r="K22" s="325" t="s">
        <v>16</v>
      </c>
      <c r="L22" s="323" t="s">
        <v>15</v>
      </c>
      <c r="M22" s="323"/>
      <c r="N22" s="127" t="s">
        <v>36</v>
      </c>
      <c r="O22" s="127" t="s">
        <v>36</v>
      </c>
      <c r="P22" s="18" t="s">
        <v>36</v>
      </c>
      <c r="Q22" s="18" t="s">
        <v>36</v>
      </c>
      <c r="R22" s="127" t="s">
        <v>36</v>
      </c>
      <c r="S22" s="127" t="s">
        <v>36</v>
      </c>
      <c r="T22" s="19"/>
    </row>
    <row r="23" spans="1:22" ht="63" x14ac:dyDescent="0.2">
      <c r="A23" s="322"/>
      <c r="B23" s="323"/>
      <c r="C23" s="311"/>
      <c r="D23" s="311"/>
      <c r="E23" s="311"/>
      <c r="F23" s="311"/>
      <c r="G23" s="311"/>
      <c r="H23" s="311"/>
      <c r="I23" s="317"/>
      <c r="J23" s="320"/>
      <c r="K23" s="325"/>
      <c r="L23" s="17" t="s">
        <v>29</v>
      </c>
      <c r="M23" s="17" t="s">
        <v>30</v>
      </c>
      <c r="N23" s="128">
        <v>17</v>
      </c>
      <c r="O23" s="128">
        <v>22</v>
      </c>
      <c r="P23" s="20">
        <v>17</v>
      </c>
      <c r="Q23" s="20">
        <v>22</v>
      </c>
      <c r="R23" s="128">
        <v>16</v>
      </c>
      <c r="S23" s="128">
        <v>18</v>
      </c>
      <c r="T23" s="264">
        <f>SUM(N23:S23)</f>
        <v>112</v>
      </c>
      <c r="V23" s="21"/>
    </row>
    <row r="24" spans="1:22" ht="15.75" x14ac:dyDescent="0.2">
      <c r="A24" s="212"/>
      <c r="B24" s="219"/>
      <c r="C24" s="183"/>
      <c r="D24" s="183"/>
      <c r="E24" s="183"/>
      <c r="F24" s="183"/>
      <c r="G24" s="183"/>
      <c r="H24" s="183"/>
      <c r="I24" s="256"/>
      <c r="J24" s="257"/>
      <c r="K24" s="170"/>
      <c r="L24" s="185"/>
      <c r="M24" s="185"/>
      <c r="N24" s="137" t="s">
        <v>196</v>
      </c>
      <c r="O24" s="137" t="s">
        <v>197</v>
      </c>
      <c r="P24" s="253" t="s">
        <v>196</v>
      </c>
      <c r="Q24" s="253" t="s">
        <v>197</v>
      </c>
      <c r="R24" s="254" t="s">
        <v>197</v>
      </c>
      <c r="S24" s="137" t="s">
        <v>197</v>
      </c>
      <c r="T24" s="263">
        <f>SUM(N24:S24)</f>
        <v>0</v>
      </c>
      <c r="V24" s="21"/>
    </row>
    <row r="25" spans="1:22" ht="15.75" x14ac:dyDescent="0.2">
      <c r="A25" s="259"/>
      <c r="B25" s="219"/>
      <c r="C25" s="265"/>
      <c r="D25" s="266"/>
      <c r="E25" s="266"/>
      <c r="F25" s="266"/>
      <c r="G25" s="266"/>
      <c r="H25" s="267"/>
      <c r="I25" s="256"/>
      <c r="J25" s="257"/>
      <c r="K25" s="170"/>
      <c r="L25" s="185"/>
      <c r="M25" s="185"/>
      <c r="N25" s="137">
        <v>-6</v>
      </c>
      <c r="O25" s="137">
        <v>-20</v>
      </c>
      <c r="P25" s="253">
        <v>-32</v>
      </c>
      <c r="Q25" s="253">
        <v>-16</v>
      </c>
      <c r="R25" s="254">
        <v>-42</v>
      </c>
      <c r="S25" s="137">
        <v>0</v>
      </c>
      <c r="T25" s="263">
        <f>N25+O25+P25+Q25+R25+S25</f>
        <v>-116</v>
      </c>
      <c r="V25" s="21"/>
    </row>
    <row r="26" spans="1:22" ht="15.75" x14ac:dyDescent="0.2">
      <c r="A26" s="85" t="s">
        <v>100</v>
      </c>
      <c r="B26" s="59" t="s">
        <v>27</v>
      </c>
      <c r="C26" s="312" t="s">
        <v>91</v>
      </c>
      <c r="D26" s="313"/>
      <c r="E26" s="313"/>
      <c r="F26" s="313"/>
      <c r="G26" s="313"/>
      <c r="H26" s="314"/>
      <c r="I26" s="226">
        <f>I28+I43</f>
        <v>2052</v>
      </c>
      <c r="J26" s="225">
        <f>J28+J43</f>
        <v>0</v>
      </c>
      <c r="K26" s="170">
        <f>K28+K43</f>
        <v>2052</v>
      </c>
      <c r="L26" s="185">
        <f>L28+L43</f>
        <v>1208</v>
      </c>
      <c r="M26" s="185">
        <f>M29+M30+M31+M32+M33+M34+M35+M36+M37+M38+M39+M40+M41+M42+M44+M45+M46</f>
        <v>844</v>
      </c>
      <c r="N26" s="133">
        <f>N29+N30+N31+N32+N33+N34+N35+N37+N38+N41+N46</f>
        <v>576</v>
      </c>
      <c r="O26" s="133">
        <f t="shared" ref="O26:T26" si="0">O28+O43</f>
        <v>526</v>
      </c>
      <c r="P26" s="185">
        <f t="shared" si="0"/>
        <v>298</v>
      </c>
      <c r="Q26" s="185">
        <f t="shared" si="0"/>
        <v>400</v>
      </c>
      <c r="R26" s="186">
        <f t="shared" si="0"/>
        <v>204</v>
      </c>
      <c r="S26" s="133">
        <f t="shared" si="0"/>
        <v>48</v>
      </c>
      <c r="T26" s="192">
        <f t="shared" si="0"/>
        <v>2052</v>
      </c>
      <c r="V26" s="21"/>
    </row>
    <row r="27" spans="1:22" ht="15.75" x14ac:dyDescent="0.2">
      <c r="A27" s="259"/>
      <c r="B27" s="59"/>
      <c r="C27" s="260"/>
      <c r="D27" s="261"/>
      <c r="E27" s="261"/>
      <c r="F27" s="261"/>
      <c r="G27" s="261"/>
      <c r="H27" s="262"/>
      <c r="I27" s="226"/>
      <c r="J27" s="225"/>
      <c r="K27" s="170"/>
      <c r="L27" s="185"/>
      <c r="M27" s="185"/>
      <c r="N27" s="133"/>
      <c r="O27" s="133"/>
      <c r="P27" s="185"/>
      <c r="Q27" s="185"/>
      <c r="R27" s="186"/>
      <c r="S27" s="133"/>
      <c r="T27" s="192"/>
      <c r="V27" s="21"/>
    </row>
    <row r="28" spans="1:22" s="57" customFormat="1" ht="30" customHeight="1" x14ac:dyDescent="0.2">
      <c r="A28" s="24"/>
      <c r="B28" s="223" t="s">
        <v>176</v>
      </c>
      <c r="C28" s="112"/>
      <c r="D28" s="112"/>
      <c r="E28" s="112"/>
      <c r="F28" s="112"/>
      <c r="G28" s="112"/>
      <c r="H28" s="112"/>
      <c r="I28" s="195">
        <f t="shared" ref="I28:S28" si="1">I29+I30+I31+I32+I33+I34+I35+I36+I37+I38+I39+I40+I41+I42</f>
        <v>1872</v>
      </c>
      <c r="J28" s="195">
        <f t="shared" si="1"/>
        <v>0</v>
      </c>
      <c r="K28" s="184">
        <f t="shared" si="1"/>
        <v>1872</v>
      </c>
      <c r="L28" s="114">
        <f t="shared" si="1"/>
        <v>1068</v>
      </c>
      <c r="M28" s="114">
        <f t="shared" si="1"/>
        <v>804</v>
      </c>
      <c r="N28" s="220">
        <f t="shared" si="1"/>
        <v>544</v>
      </c>
      <c r="O28" s="220">
        <f t="shared" si="1"/>
        <v>446</v>
      </c>
      <c r="P28" s="229">
        <f t="shared" si="1"/>
        <v>266</v>
      </c>
      <c r="Q28" s="221">
        <f t="shared" si="1"/>
        <v>400</v>
      </c>
      <c r="R28" s="227">
        <f t="shared" si="1"/>
        <v>174</v>
      </c>
      <c r="S28" s="220">
        <f t="shared" si="1"/>
        <v>42</v>
      </c>
      <c r="T28" s="113">
        <f>SUM(N28:S28)</f>
        <v>1872</v>
      </c>
      <c r="V28" s="58"/>
    </row>
    <row r="29" spans="1:22" s="57" customFormat="1" ht="15" customHeight="1" x14ac:dyDescent="0.2">
      <c r="A29" s="24" t="s">
        <v>150</v>
      </c>
      <c r="B29" s="55" t="s">
        <v>148</v>
      </c>
      <c r="C29" s="112"/>
      <c r="D29" s="112" t="s">
        <v>133</v>
      </c>
      <c r="E29" s="112"/>
      <c r="F29" s="112"/>
      <c r="G29" s="112"/>
      <c r="H29" s="112"/>
      <c r="I29" s="171">
        <v>114</v>
      </c>
      <c r="J29" s="110"/>
      <c r="K29" s="171">
        <v>114</v>
      </c>
      <c r="L29" s="109">
        <v>20</v>
      </c>
      <c r="M29" s="109">
        <v>94</v>
      </c>
      <c r="N29" s="130">
        <v>48</v>
      </c>
      <c r="O29" s="130">
        <v>66</v>
      </c>
      <c r="P29" s="98"/>
      <c r="Q29" s="98"/>
      <c r="R29" s="187"/>
      <c r="S29" s="130"/>
      <c r="T29" s="268">
        <f>SUM(N29:S29)</f>
        <v>114</v>
      </c>
      <c r="V29" s="58"/>
    </row>
    <row r="30" spans="1:22" s="57" customFormat="1" ht="15" customHeight="1" x14ac:dyDescent="0.2">
      <c r="A30" s="24" t="s">
        <v>151</v>
      </c>
      <c r="B30" s="55" t="s">
        <v>149</v>
      </c>
      <c r="C30" s="112"/>
      <c r="D30" s="112"/>
      <c r="E30" s="112"/>
      <c r="F30" s="112" t="s">
        <v>135</v>
      </c>
      <c r="G30" s="112"/>
      <c r="H30" s="112"/>
      <c r="I30" s="171">
        <v>171</v>
      </c>
      <c r="J30" s="110"/>
      <c r="K30" s="171">
        <v>171</v>
      </c>
      <c r="L30" s="109">
        <v>97</v>
      </c>
      <c r="M30" s="109">
        <v>74</v>
      </c>
      <c r="N30" s="130"/>
      <c r="O30" s="130"/>
      <c r="P30" s="98">
        <v>62</v>
      </c>
      <c r="Q30" s="98">
        <v>109</v>
      </c>
      <c r="R30" s="187"/>
      <c r="S30" s="130"/>
      <c r="T30" s="268">
        <f>SUM(N30:S30)</f>
        <v>171</v>
      </c>
      <c r="V30" s="58"/>
    </row>
    <row r="31" spans="1:22" s="57" customFormat="1" ht="15" customHeight="1" x14ac:dyDescent="0.2">
      <c r="A31" s="24" t="s">
        <v>101</v>
      </c>
      <c r="B31" s="55" t="s">
        <v>54</v>
      </c>
      <c r="C31" s="112" t="s">
        <v>134</v>
      </c>
      <c r="D31" s="112" t="s">
        <v>135</v>
      </c>
      <c r="E31" s="112" t="s">
        <v>136</v>
      </c>
      <c r="F31" s="112" t="s">
        <v>135</v>
      </c>
      <c r="G31" s="112"/>
      <c r="H31" s="112"/>
      <c r="I31" s="171">
        <v>171</v>
      </c>
      <c r="J31" s="110"/>
      <c r="K31" s="171">
        <v>171</v>
      </c>
      <c r="L31" s="109">
        <v>0</v>
      </c>
      <c r="M31" s="109">
        <v>171</v>
      </c>
      <c r="N31" s="130">
        <v>41</v>
      </c>
      <c r="O31" s="130">
        <v>45</v>
      </c>
      <c r="P31" s="98">
        <v>39</v>
      </c>
      <c r="Q31" s="98">
        <v>46</v>
      </c>
      <c r="R31" s="142"/>
      <c r="S31" s="130"/>
      <c r="T31" s="268">
        <f t="shared" ref="T31:T87" si="2">SUM(N31:S31)</f>
        <v>171</v>
      </c>
      <c r="V31" s="58"/>
    </row>
    <row r="32" spans="1:22" s="57" customFormat="1" ht="30" customHeight="1" x14ac:dyDescent="0.2">
      <c r="A32" s="24" t="s">
        <v>102</v>
      </c>
      <c r="B32" s="125" t="s">
        <v>175</v>
      </c>
      <c r="C32" s="112" t="s">
        <v>134</v>
      </c>
      <c r="D32" s="112" t="s">
        <v>133</v>
      </c>
      <c r="E32" s="112" t="s">
        <v>134</v>
      </c>
      <c r="F32" s="112" t="s">
        <v>133</v>
      </c>
      <c r="G32" s="112"/>
      <c r="H32" s="112"/>
      <c r="I32" s="171">
        <v>285</v>
      </c>
      <c r="J32" s="110"/>
      <c r="K32" s="171">
        <v>285</v>
      </c>
      <c r="L32" s="109">
        <v>171</v>
      </c>
      <c r="M32" s="109">
        <v>114</v>
      </c>
      <c r="N32" s="130">
        <v>69</v>
      </c>
      <c r="O32" s="130">
        <v>71</v>
      </c>
      <c r="P32" s="98">
        <v>60</v>
      </c>
      <c r="Q32" s="98">
        <v>85</v>
      </c>
      <c r="R32" s="142"/>
      <c r="S32" s="130"/>
      <c r="T32" s="268">
        <f t="shared" si="2"/>
        <v>285</v>
      </c>
      <c r="V32" s="58"/>
    </row>
    <row r="33" spans="1:22" s="57" customFormat="1" ht="15" customHeight="1" x14ac:dyDescent="0.2">
      <c r="A33" s="24" t="s">
        <v>103</v>
      </c>
      <c r="B33" s="55" t="s">
        <v>59</v>
      </c>
      <c r="C33" s="112"/>
      <c r="D33" s="112" t="s">
        <v>135</v>
      </c>
      <c r="E33" s="112"/>
      <c r="F33" s="112"/>
      <c r="G33" s="112"/>
      <c r="H33" s="112"/>
      <c r="I33" s="171">
        <v>171</v>
      </c>
      <c r="J33" s="110"/>
      <c r="K33" s="171">
        <v>171</v>
      </c>
      <c r="L33" s="109">
        <v>171</v>
      </c>
      <c r="M33" s="109">
        <v>0</v>
      </c>
      <c r="N33" s="130">
        <v>108</v>
      </c>
      <c r="O33" s="130">
        <v>63</v>
      </c>
      <c r="P33" s="98"/>
      <c r="Q33" s="98"/>
      <c r="R33" s="142"/>
      <c r="S33" s="130"/>
      <c r="T33" s="268">
        <f t="shared" si="2"/>
        <v>171</v>
      </c>
      <c r="V33" s="58"/>
    </row>
    <row r="34" spans="1:22" s="57" customFormat="1" ht="15" customHeight="1" x14ac:dyDescent="0.2">
      <c r="A34" s="24" t="s">
        <v>104</v>
      </c>
      <c r="B34" s="55" t="s">
        <v>51</v>
      </c>
      <c r="C34" s="112"/>
      <c r="D34" s="112" t="s">
        <v>135</v>
      </c>
      <c r="E34" s="112"/>
      <c r="F34" s="112" t="s">
        <v>135</v>
      </c>
      <c r="G34" s="112"/>
      <c r="H34" s="112"/>
      <c r="I34" s="171">
        <v>171</v>
      </c>
      <c r="J34" s="110"/>
      <c r="K34" s="171">
        <v>171</v>
      </c>
      <c r="L34" s="109">
        <v>4</v>
      </c>
      <c r="M34" s="109">
        <v>167</v>
      </c>
      <c r="N34" s="130">
        <v>34</v>
      </c>
      <c r="O34" s="130">
        <v>46</v>
      </c>
      <c r="P34" s="98">
        <v>32</v>
      </c>
      <c r="Q34" s="98">
        <v>59</v>
      </c>
      <c r="R34" s="142"/>
      <c r="S34" s="130"/>
      <c r="T34" s="268">
        <f t="shared" si="2"/>
        <v>171</v>
      </c>
      <c r="V34" s="58"/>
    </row>
    <row r="35" spans="1:22" s="57" customFormat="1" ht="15" customHeight="1" x14ac:dyDescent="0.2">
      <c r="A35" s="24" t="s">
        <v>105</v>
      </c>
      <c r="B35" s="55" t="s">
        <v>57</v>
      </c>
      <c r="C35" s="112" t="s">
        <v>135</v>
      </c>
      <c r="D35" s="112"/>
      <c r="E35" s="112"/>
      <c r="F35" s="112"/>
      <c r="G35" s="112"/>
      <c r="H35" s="112"/>
      <c r="I35" s="171">
        <v>72</v>
      </c>
      <c r="J35" s="110"/>
      <c r="K35" s="171">
        <v>72</v>
      </c>
      <c r="L35" s="109">
        <v>24</v>
      </c>
      <c r="M35" s="109">
        <v>48</v>
      </c>
      <c r="N35" s="131">
        <v>72</v>
      </c>
      <c r="O35" s="131"/>
      <c r="P35" s="98"/>
      <c r="Q35" s="98"/>
      <c r="R35" s="142"/>
      <c r="S35" s="130"/>
      <c r="T35" s="268">
        <f t="shared" si="2"/>
        <v>72</v>
      </c>
      <c r="V35" s="58"/>
    </row>
    <row r="36" spans="1:22" s="57" customFormat="1" ht="15" customHeight="1" x14ac:dyDescent="0.2">
      <c r="A36" s="24" t="s">
        <v>106</v>
      </c>
      <c r="B36" s="125" t="s">
        <v>112</v>
      </c>
      <c r="C36" s="112"/>
      <c r="D36" s="112"/>
      <c r="E36" s="112"/>
      <c r="F36" s="112"/>
      <c r="G36" s="112" t="s">
        <v>135</v>
      </c>
      <c r="H36" s="112"/>
      <c r="I36" s="171">
        <v>108</v>
      </c>
      <c r="J36" s="110"/>
      <c r="K36" s="171">
        <v>108</v>
      </c>
      <c r="L36" s="109">
        <v>38</v>
      </c>
      <c r="M36" s="109">
        <v>70</v>
      </c>
      <c r="N36" s="130"/>
      <c r="O36" s="130"/>
      <c r="P36" s="98"/>
      <c r="Q36" s="98"/>
      <c r="R36" s="142">
        <v>108</v>
      </c>
      <c r="S36" s="130"/>
      <c r="T36" s="268">
        <f t="shared" si="2"/>
        <v>108</v>
      </c>
      <c r="V36" s="58"/>
    </row>
    <row r="37" spans="1:22" s="57" customFormat="1" ht="15" customHeight="1" x14ac:dyDescent="0.2">
      <c r="A37" s="24" t="s">
        <v>107</v>
      </c>
      <c r="B37" s="125" t="s">
        <v>58</v>
      </c>
      <c r="C37" s="112"/>
      <c r="D37" s="273" t="s">
        <v>137</v>
      </c>
      <c r="E37" s="112" t="s">
        <v>138</v>
      </c>
      <c r="F37" s="112"/>
      <c r="G37" s="112"/>
      <c r="H37" s="112"/>
      <c r="I37" s="171">
        <v>180</v>
      </c>
      <c r="J37" s="110"/>
      <c r="K37" s="171">
        <v>180</v>
      </c>
      <c r="L37" s="109">
        <v>160</v>
      </c>
      <c r="M37" s="109">
        <v>20</v>
      </c>
      <c r="N37" s="130">
        <v>84</v>
      </c>
      <c r="O37" s="130">
        <v>57</v>
      </c>
      <c r="P37" s="98">
        <v>39</v>
      </c>
      <c r="Q37" s="98"/>
      <c r="R37" s="142"/>
      <c r="S37" s="130"/>
      <c r="T37" s="268">
        <f t="shared" si="2"/>
        <v>180</v>
      </c>
      <c r="V37" s="58"/>
    </row>
    <row r="38" spans="1:22" s="57" customFormat="1" ht="15" customHeight="1" x14ac:dyDescent="0.2">
      <c r="A38" s="24" t="s">
        <v>108</v>
      </c>
      <c r="B38" s="55" t="s">
        <v>55</v>
      </c>
      <c r="C38" s="112"/>
      <c r="D38" s="112" t="s">
        <v>135</v>
      </c>
      <c r="E38" s="112"/>
      <c r="F38" s="112"/>
      <c r="G38" s="112"/>
      <c r="H38" s="112"/>
      <c r="I38" s="171">
        <v>114</v>
      </c>
      <c r="J38" s="110"/>
      <c r="K38" s="171">
        <v>114</v>
      </c>
      <c r="L38" s="109">
        <v>94</v>
      </c>
      <c r="M38" s="109">
        <v>20</v>
      </c>
      <c r="N38" s="130">
        <v>52</v>
      </c>
      <c r="O38" s="130">
        <v>62</v>
      </c>
      <c r="P38" s="98"/>
      <c r="Q38" s="98"/>
      <c r="R38" s="142"/>
      <c r="S38" s="130"/>
      <c r="T38" s="268">
        <f t="shared" si="2"/>
        <v>114</v>
      </c>
      <c r="V38" s="58"/>
    </row>
    <row r="39" spans="1:22" s="57" customFormat="1" ht="15" customHeight="1" x14ac:dyDescent="0.2">
      <c r="A39" s="24" t="s">
        <v>109</v>
      </c>
      <c r="B39" s="55" t="s">
        <v>113</v>
      </c>
      <c r="C39" s="112"/>
      <c r="D39" s="112"/>
      <c r="E39" s="112"/>
      <c r="F39" s="112" t="s">
        <v>135</v>
      </c>
      <c r="G39" s="112" t="s">
        <v>138</v>
      </c>
      <c r="H39" s="112"/>
      <c r="I39" s="171">
        <v>171</v>
      </c>
      <c r="J39" s="110"/>
      <c r="K39" s="171">
        <v>171</v>
      </c>
      <c r="L39" s="109">
        <v>171</v>
      </c>
      <c r="M39" s="109">
        <v>0</v>
      </c>
      <c r="N39" s="130"/>
      <c r="O39" s="130"/>
      <c r="P39" s="98">
        <v>34</v>
      </c>
      <c r="Q39" s="98">
        <v>101</v>
      </c>
      <c r="R39" s="142">
        <v>36</v>
      </c>
      <c r="S39" s="130"/>
      <c r="T39" s="268">
        <f t="shared" si="2"/>
        <v>171</v>
      </c>
      <c r="V39" s="58"/>
    </row>
    <row r="40" spans="1:22" s="57" customFormat="1" ht="15" customHeight="1" x14ac:dyDescent="0.2">
      <c r="A40" s="24" t="s">
        <v>110</v>
      </c>
      <c r="B40" s="55" t="s">
        <v>56</v>
      </c>
      <c r="C40" s="112"/>
      <c r="D40" s="112"/>
      <c r="E40" s="112"/>
      <c r="F40" s="112"/>
      <c r="G40" s="112"/>
      <c r="H40" s="112" t="s">
        <v>198</v>
      </c>
      <c r="I40" s="171">
        <v>36</v>
      </c>
      <c r="J40" s="110"/>
      <c r="K40" s="171">
        <v>36</v>
      </c>
      <c r="L40" s="109">
        <v>28</v>
      </c>
      <c r="M40" s="109">
        <v>8</v>
      </c>
      <c r="N40" s="130"/>
      <c r="O40" s="130"/>
      <c r="P40" s="98"/>
      <c r="Q40" s="98"/>
      <c r="R40" s="142">
        <v>30</v>
      </c>
      <c r="S40" s="130">
        <v>6</v>
      </c>
      <c r="T40" s="268">
        <f t="shared" si="2"/>
        <v>36</v>
      </c>
      <c r="V40" s="58"/>
    </row>
    <row r="41" spans="1:22" s="57" customFormat="1" ht="15" customHeight="1" x14ac:dyDescent="0.2">
      <c r="A41" s="24" t="s">
        <v>111</v>
      </c>
      <c r="B41" s="55" t="s">
        <v>116</v>
      </c>
      <c r="C41" s="112"/>
      <c r="D41" s="112" t="s">
        <v>198</v>
      </c>
      <c r="E41" s="112"/>
      <c r="F41" s="112"/>
      <c r="G41" s="112"/>
      <c r="H41" s="112"/>
      <c r="I41" s="171">
        <v>72</v>
      </c>
      <c r="J41" s="110"/>
      <c r="K41" s="171">
        <v>72</v>
      </c>
      <c r="L41" s="109">
        <v>60</v>
      </c>
      <c r="M41" s="109">
        <v>12</v>
      </c>
      <c r="N41" s="130">
        <v>36</v>
      </c>
      <c r="O41" s="130">
        <v>36</v>
      </c>
      <c r="P41" s="98"/>
      <c r="Q41" s="98"/>
      <c r="R41" s="142"/>
      <c r="S41" s="130"/>
      <c r="T41" s="268">
        <f>SUM(N41:S41)</f>
        <v>72</v>
      </c>
      <c r="V41" s="58"/>
    </row>
    <row r="42" spans="1:22" s="57" customFormat="1" ht="15" customHeight="1" x14ac:dyDescent="0.2">
      <c r="A42" s="24" t="s">
        <v>114</v>
      </c>
      <c r="B42" s="55" t="s">
        <v>115</v>
      </c>
      <c r="C42" s="112"/>
      <c r="D42" s="112"/>
      <c r="E42" s="112" t="s">
        <v>198</v>
      </c>
      <c r="F42" s="112"/>
      <c r="G42" s="112"/>
      <c r="H42" s="112"/>
      <c r="I42" s="171">
        <v>36</v>
      </c>
      <c r="J42" s="110"/>
      <c r="K42" s="171">
        <v>36</v>
      </c>
      <c r="L42" s="109">
        <v>30</v>
      </c>
      <c r="M42" s="109">
        <v>6</v>
      </c>
      <c r="N42" s="130"/>
      <c r="O42" s="130"/>
      <c r="P42" s="98"/>
      <c r="Q42" s="98"/>
      <c r="R42" s="142"/>
      <c r="S42" s="130">
        <v>36</v>
      </c>
      <c r="T42" s="268">
        <f>SUM(N42:S42)</f>
        <v>36</v>
      </c>
      <c r="V42" s="58"/>
    </row>
    <row r="43" spans="1:22" s="57" customFormat="1" ht="15" customHeight="1" x14ac:dyDescent="0.2">
      <c r="A43" s="24"/>
      <c r="B43" s="124" t="s">
        <v>177</v>
      </c>
      <c r="C43" s="112"/>
      <c r="D43" s="112"/>
      <c r="E43" s="112"/>
      <c r="F43" s="112"/>
      <c r="G43" s="112"/>
      <c r="H43" s="112"/>
      <c r="I43" s="224">
        <f>I44+I45+I46+++++I51</f>
        <v>180</v>
      </c>
      <c r="J43" s="195"/>
      <c r="K43" s="224">
        <f>K44+K45+K46+++++K51</f>
        <v>180</v>
      </c>
      <c r="L43" s="195">
        <f t="shared" ref="L43:S43" si="3">L44+L45+L46+L51</f>
        <v>140</v>
      </c>
      <c r="M43" s="195">
        <f t="shared" si="3"/>
        <v>40</v>
      </c>
      <c r="N43" s="228">
        <f t="shared" si="3"/>
        <v>32</v>
      </c>
      <c r="O43" s="228">
        <f t="shared" si="3"/>
        <v>80</v>
      </c>
      <c r="P43" s="229">
        <f t="shared" si="3"/>
        <v>32</v>
      </c>
      <c r="Q43" s="229">
        <f t="shared" si="3"/>
        <v>0</v>
      </c>
      <c r="R43" s="227">
        <f t="shared" si="3"/>
        <v>30</v>
      </c>
      <c r="S43" s="228">
        <f t="shared" si="3"/>
        <v>6</v>
      </c>
      <c r="T43" s="190">
        <f>SUM(N43:S43)</f>
        <v>180</v>
      </c>
      <c r="V43" s="58"/>
    </row>
    <row r="44" spans="1:22" s="57" customFormat="1" ht="15" customHeight="1" x14ac:dyDescent="0.2">
      <c r="A44" s="24" t="s">
        <v>142</v>
      </c>
      <c r="B44" s="55" t="s">
        <v>163</v>
      </c>
      <c r="C44" s="112"/>
      <c r="D44" s="112"/>
      <c r="E44" s="112" t="s">
        <v>135</v>
      </c>
      <c r="F44" s="112"/>
      <c r="G44" s="112"/>
      <c r="H44" s="112"/>
      <c r="I44" s="171">
        <v>32</v>
      </c>
      <c r="J44" s="110"/>
      <c r="K44" s="171">
        <v>32</v>
      </c>
      <c r="L44" s="109">
        <v>20</v>
      </c>
      <c r="M44" s="109">
        <v>12</v>
      </c>
      <c r="N44" s="130"/>
      <c r="O44" s="130"/>
      <c r="P44" s="98">
        <v>32</v>
      </c>
      <c r="Q44" s="98"/>
      <c r="R44" s="142"/>
      <c r="S44" s="130"/>
      <c r="T44" s="268">
        <f>SUM(N44:S44)</f>
        <v>32</v>
      </c>
      <c r="V44" s="58"/>
    </row>
    <row r="45" spans="1:22" s="57" customFormat="1" ht="15" customHeight="1" x14ac:dyDescent="0.2">
      <c r="A45" s="24" t="s">
        <v>143</v>
      </c>
      <c r="B45" s="148" t="s">
        <v>164</v>
      </c>
      <c r="C45" s="112"/>
      <c r="D45" s="112"/>
      <c r="E45" s="112"/>
      <c r="F45" s="112"/>
      <c r="G45" s="112"/>
      <c r="H45" s="112" t="s">
        <v>138</v>
      </c>
      <c r="I45" s="171">
        <v>36</v>
      </c>
      <c r="J45" s="110"/>
      <c r="K45" s="171">
        <v>36</v>
      </c>
      <c r="L45" s="109">
        <v>20</v>
      </c>
      <c r="M45" s="109">
        <v>16</v>
      </c>
      <c r="N45" s="130"/>
      <c r="O45" s="130"/>
      <c r="P45" s="98"/>
      <c r="Q45" s="98"/>
      <c r="R45" s="142">
        <v>30</v>
      </c>
      <c r="S45" s="130">
        <v>6</v>
      </c>
      <c r="T45" s="268">
        <f>SUM(N45:S45)</f>
        <v>36</v>
      </c>
      <c r="V45" s="58"/>
    </row>
    <row r="46" spans="1:22" s="57" customFormat="1" ht="15" customHeight="1" x14ac:dyDescent="0.2">
      <c r="A46" s="24" t="s">
        <v>141</v>
      </c>
      <c r="B46" s="55" t="s">
        <v>125</v>
      </c>
      <c r="C46" s="112"/>
      <c r="D46" s="112" t="s">
        <v>135</v>
      </c>
      <c r="E46" s="112"/>
      <c r="F46" s="112"/>
      <c r="G46" s="112"/>
      <c r="H46" s="112"/>
      <c r="I46" s="171">
        <v>112</v>
      </c>
      <c r="J46" s="110"/>
      <c r="K46" s="171">
        <v>112</v>
      </c>
      <c r="L46" s="109">
        <v>100</v>
      </c>
      <c r="M46" s="109">
        <v>12</v>
      </c>
      <c r="N46" s="130">
        <v>32</v>
      </c>
      <c r="O46" s="130">
        <v>80</v>
      </c>
      <c r="P46" s="98"/>
      <c r="Q46" s="98"/>
      <c r="R46" s="142"/>
      <c r="S46" s="130"/>
      <c r="T46" s="268">
        <f t="shared" si="2"/>
        <v>112</v>
      </c>
      <c r="V46" s="58"/>
    </row>
    <row r="47" spans="1:22" s="57" customFormat="1" ht="15" hidden="1" customHeight="1" x14ac:dyDescent="0.2">
      <c r="A47" s="24" t="s">
        <v>47</v>
      </c>
      <c r="B47" s="55" t="e">
        <f>#REF!</f>
        <v>#REF!</v>
      </c>
      <c r="C47" s="109"/>
      <c r="D47" s="109"/>
      <c r="E47" s="109"/>
      <c r="F47" s="109"/>
      <c r="G47" s="109"/>
      <c r="H47" s="109"/>
      <c r="I47" s="171" t="e">
        <f>#REF!</f>
        <v>#REF!</v>
      </c>
      <c r="J47" s="109"/>
      <c r="K47" s="171" t="e">
        <f>#REF!</f>
        <v>#REF!</v>
      </c>
      <c r="L47" s="109" t="e">
        <f>K47-M47</f>
        <v>#REF!</v>
      </c>
      <c r="M47" s="109" t="e">
        <f>#REF!</f>
        <v>#REF!</v>
      </c>
      <c r="N47" s="130"/>
      <c r="O47" s="130"/>
      <c r="P47" s="98"/>
      <c r="Q47" s="98"/>
      <c r="R47" s="142"/>
      <c r="S47" s="130"/>
      <c r="T47" s="113">
        <f t="shared" si="2"/>
        <v>0</v>
      </c>
      <c r="V47" s="58"/>
    </row>
    <row r="48" spans="1:22" ht="15.75" hidden="1" x14ac:dyDescent="0.2">
      <c r="A48" s="86"/>
      <c r="B48" s="6"/>
      <c r="C48" s="114"/>
      <c r="D48" s="114"/>
      <c r="E48" s="114"/>
      <c r="F48" s="114"/>
      <c r="G48" s="114"/>
      <c r="H48" s="114"/>
      <c r="I48" s="213" t="e">
        <f t="shared" ref="I48" si="4">SUM(I28:I47)</f>
        <v>#REF!</v>
      </c>
      <c r="J48" s="101">
        <f t="shared" ref="J48:S48" si="5">SUM(J28:J47)</f>
        <v>0</v>
      </c>
      <c r="K48" s="172" t="e">
        <f t="shared" si="5"/>
        <v>#REF!</v>
      </c>
      <c r="L48" s="99" t="e">
        <f t="shared" si="5"/>
        <v>#REF!</v>
      </c>
      <c r="M48" s="99" t="e">
        <f t="shared" si="5"/>
        <v>#REF!</v>
      </c>
      <c r="N48" s="129">
        <f t="shared" si="5"/>
        <v>1152</v>
      </c>
      <c r="O48" s="129">
        <f t="shared" si="5"/>
        <v>1052</v>
      </c>
      <c r="P48" s="99">
        <f t="shared" si="5"/>
        <v>596</v>
      </c>
      <c r="Q48" s="99">
        <f t="shared" si="5"/>
        <v>800</v>
      </c>
      <c r="R48" s="141">
        <f t="shared" si="5"/>
        <v>408</v>
      </c>
      <c r="S48" s="141">
        <f t="shared" si="5"/>
        <v>96</v>
      </c>
      <c r="T48" s="113">
        <f t="shared" si="2"/>
        <v>4104</v>
      </c>
      <c r="V48" s="21"/>
    </row>
    <row r="49" spans="1:22" ht="31.5" hidden="1" x14ac:dyDescent="0.2">
      <c r="A49" s="85"/>
      <c r="B49" s="3" t="s">
        <v>48</v>
      </c>
      <c r="C49" s="298" t="e">
        <f>K49/36</f>
        <v>#REF!</v>
      </c>
      <c r="D49" s="299"/>
      <c r="E49" s="299"/>
      <c r="F49" s="299"/>
      <c r="G49" s="299"/>
      <c r="H49" s="300"/>
      <c r="I49" s="213" t="e">
        <f>#REF!</f>
        <v>#REF!</v>
      </c>
      <c r="J49" s="99" t="e">
        <f>I49-K49</f>
        <v>#REF!</v>
      </c>
      <c r="K49" s="172" t="e">
        <f>#REF!</f>
        <v>#REF!</v>
      </c>
      <c r="L49" s="99"/>
      <c r="M49" s="99"/>
      <c r="N49" s="132"/>
      <c r="O49" s="132"/>
      <c r="P49" s="100"/>
      <c r="Q49" s="100"/>
      <c r="R49" s="132"/>
      <c r="S49" s="143"/>
      <c r="T49" s="113">
        <f t="shared" si="2"/>
        <v>0</v>
      </c>
      <c r="V49" s="21"/>
    </row>
    <row r="50" spans="1:22" ht="15.75" hidden="1" x14ac:dyDescent="0.2">
      <c r="A50" s="87"/>
      <c r="B50" s="2" t="s">
        <v>52</v>
      </c>
      <c r="C50" s="115"/>
      <c r="D50" s="116"/>
      <c r="E50" s="116"/>
      <c r="F50" s="116"/>
      <c r="G50" s="116"/>
      <c r="H50" s="116"/>
      <c r="I50" s="170" t="e">
        <f>#REF!</f>
        <v>#REF!</v>
      </c>
      <c r="J50" s="101" t="e">
        <f>#REF!</f>
        <v>#REF!</v>
      </c>
      <c r="K50" s="170" t="e">
        <f>#REF!</f>
        <v>#REF!</v>
      </c>
      <c r="L50" s="101" t="e">
        <f>#REF!</f>
        <v>#REF!</v>
      </c>
      <c r="M50" s="101" t="e">
        <f>#REF!</f>
        <v>#REF!</v>
      </c>
      <c r="N50" s="133" t="e">
        <f t="shared" ref="N50:S50" si="6">N80+N63</f>
        <v>#REF!</v>
      </c>
      <c r="O50" s="133" t="e">
        <f t="shared" si="6"/>
        <v>#REF!</v>
      </c>
      <c r="P50" s="101" t="e">
        <f t="shared" si="6"/>
        <v>#REF!</v>
      </c>
      <c r="Q50" s="101" t="e">
        <f t="shared" si="6"/>
        <v>#REF!</v>
      </c>
      <c r="R50" s="133" t="e">
        <f t="shared" si="6"/>
        <v>#REF!</v>
      </c>
      <c r="S50" s="133" t="e">
        <f t="shared" si="6"/>
        <v>#REF!</v>
      </c>
      <c r="T50" s="113" t="e">
        <f t="shared" si="2"/>
        <v>#REF!</v>
      </c>
      <c r="V50" s="21"/>
    </row>
    <row r="51" spans="1:22" ht="15.75" x14ac:dyDescent="0.2">
      <c r="A51" s="24"/>
      <c r="B51" s="148"/>
      <c r="C51" s="114"/>
      <c r="D51" s="114"/>
      <c r="E51" s="114"/>
      <c r="F51" s="114"/>
      <c r="G51" s="114"/>
      <c r="H51" s="114"/>
      <c r="I51" s="222"/>
      <c r="J51" s="108"/>
      <c r="K51" s="222"/>
      <c r="L51" s="101"/>
      <c r="M51" s="101"/>
      <c r="N51" s="133"/>
      <c r="O51" s="133"/>
      <c r="P51" s="101"/>
      <c r="Q51" s="101"/>
      <c r="R51" s="133"/>
      <c r="S51" s="133"/>
      <c r="T51" s="113"/>
      <c r="V51" s="21"/>
    </row>
    <row r="52" spans="1:22" ht="15.75" x14ac:dyDescent="0.2">
      <c r="A52" s="24"/>
      <c r="B52" s="148"/>
      <c r="C52" s="215"/>
      <c r="D52" s="216"/>
      <c r="E52" s="216"/>
      <c r="F52" s="216"/>
      <c r="G52" s="216"/>
      <c r="H52" s="216"/>
      <c r="I52" s="108"/>
      <c r="J52" s="101"/>
      <c r="K52" s="170"/>
      <c r="L52" s="101"/>
      <c r="M52" s="101"/>
      <c r="N52" s="133"/>
      <c r="O52" s="133"/>
      <c r="P52" s="101"/>
      <c r="Q52" s="101"/>
      <c r="R52" s="133"/>
      <c r="S52" s="133"/>
      <c r="T52" s="113"/>
      <c r="V52" s="21"/>
    </row>
    <row r="53" spans="1:22" ht="15.75" x14ac:dyDescent="0.2">
      <c r="A53" s="24"/>
      <c r="B53" s="148"/>
      <c r="C53" s="215"/>
      <c r="D53" s="216"/>
      <c r="E53" s="216"/>
      <c r="F53" s="216"/>
      <c r="G53" s="216"/>
      <c r="H53" s="216"/>
      <c r="I53" s="108"/>
      <c r="J53" s="101"/>
      <c r="K53" s="170"/>
      <c r="L53" s="101"/>
      <c r="M53" s="101"/>
      <c r="N53" s="133"/>
      <c r="O53" s="133"/>
      <c r="P53" s="101"/>
      <c r="Q53" s="101"/>
      <c r="R53" s="133"/>
      <c r="S53" s="133"/>
      <c r="T53" s="113"/>
      <c r="V53" s="21"/>
    </row>
    <row r="54" spans="1:22" ht="15.75" x14ac:dyDescent="0.2">
      <c r="A54" s="24"/>
      <c r="B54" s="148"/>
      <c r="C54" s="215"/>
      <c r="D54" s="216"/>
      <c r="E54" s="216"/>
      <c r="F54" s="216"/>
      <c r="G54" s="216"/>
      <c r="H54" s="216"/>
      <c r="I54" s="108"/>
      <c r="J54" s="101"/>
      <c r="K54" s="170"/>
      <c r="L54" s="101"/>
      <c r="M54" s="101"/>
      <c r="N54" s="133"/>
      <c r="O54" s="133"/>
      <c r="P54" s="101"/>
      <c r="Q54" s="101"/>
      <c r="R54" s="133"/>
      <c r="S54" s="133"/>
      <c r="T54" s="113"/>
      <c r="V54" s="21"/>
    </row>
    <row r="55" spans="1:22" ht="15.75" x14ac:dyDescent="0.2">
      <c r="A55" s="24"/>
      <c r="B55" s="148"/>
      <c r="C55" s="215"/>
      <c r="D55" s="216"/>
      <c r="E55" s="216"/>
      <c r="F55" s="216"/>
      <c r="G55" s="216"/>
      <c r="H55" s="216"/>
      <c r="I55" s="108"/>
      <c r="J55" s="101"/>
      <c r="K55" s="170"/>
      <c r="L55" s="101"/>
      <c r="M55" s="101"/>
      <c r="N55" s="133"/>
      <c r="O55" s="133"/>
      <c r="P55" s="101"/>
      <c r="Q55" s="101"/>
      <c r="R55" s="133"/>
      <c r="S55" s="133"/>
      <c r="T55" s="113"/>
      <c r="V55" s="21"/>
    </row>
    <row r="56" spans="1:22" ht="15.75" x14ac:dyDescent="0.2">
      <c r="A56" s="24"/>
      <c r="B56" s="148"/>
      <c r="C56" s="215"/>
      <c r="D56" s="216"/>
      <c r="E56" s="216"/>
      <c r="F56" s="216"/>
      <c r="G56" s="216"/>
      <c r="H56" s="216"/>
      <c r="I56" s="108"/>
      <c r="J56" s="101"/>
      <c r="K56" s="170"/>
      <c r="L56" s="101"/>
      <c r="M56" s="101"/>
      <c r="N56" s="133"/>
      <c r="O56" s="133"/>
      <c r="P56" s="101"/>
      <c r="Q56" s="101"/>
      <c r="R56" s="133"/>
      <c r="S56" s="133"/>
      <c r="T56" s="113"/>
      <c r="V56" s="21"/>
    </row>
    <row r="57" spans="1:22" ht="15.75" x14ac:dyDescent="0.2">
      <c r="A57" s="24"/>
      <c r="B57" s="148"/>
      <c r="C57" s="215"/>
      <c r="D57" s="216"/>
      <c r="E57" s="216"/>
      <c r="F57" s="216"/>
      <c r="G57" s="216"/>
      <c r="H57" s="216"/>
      <c r="I57" s="108"/>
      <c r="J57" s="101"/>
      <c r="K57" s="170"/>
      <c r="L57" s="101"/>
      <c r="M57" s="101"/>
      <c r="N57" s="133"/>
      <c r="O57" s="133"/>
      <c r="P57" s="101"/>
      <c r="Q57" s="101"/>
      <c r="R57" s="133"/>
      <c r="S57" s="133"/>
      <c r="T57" s="113"/>
      <c r="V57" s="21"/>
    </row>
    <row r="58" spans="1:22" ht="15.75" x14ac:dyDescent="0.2">
      <c r="A58" s="122"/>
      <c r="B58" s="124"/>
      <c r="C58" s="151"/>
      <c r="D58" s="152"/>
      <c r="E58" s="152"/>
      <c r="F58" s="152"/>
      <c r="G58" s="152"/>
      <c r="H58" s="152"/>
      <c r="I58" s="101"/>
      <c r="J58" s="101"/>
      <c r="K58" s="170"/>
      <c r="L58" s="101"/>
      <c r="M58" s="101"/>
      <c r="N58" s="133"/>
      <c r="O58" s="133"/>
      <c r="P58" s="101"/>
      <c r="Q58" s="101"/>
      <c r="R58" s="133"/>
      <c r="S58" s="133"/>
      <c r="T58" s="113"/>
      <c r="V58" s="21"/>
    </row>
    <row r="59" spans="1:22" ht="15.75" x14ac:dyDescent="0.2">
      <c r="A59" s="122"/>
      <c r="B59" s="123"/>
      <c r="C59" s="120"/>
      <c r="D59" s="121"/>
      <c r="E59" s="121"/>
      <c r="F59" s="121"/>
      <c r="G59" s="121"/>
      <c r="H59" s="121"/>
      <c r="I59" s="101"/>
      <c r="J59" s="101"/>
      <c r="K59" s="170"/>
      <c r="L59" s="101"/>
      <c r="M59" s="101"/>
      <c r="N59" s="133"/>
      <c r="O59" s="133"/>
      <c r="P59" s="101"/>
      <c r="Q59" s="101"/>
      <c r="R59" s="133"/>
      <c r="S59" s="133"/>
      <c r="T59" s="113"/>
      <c r="V59" s="21"/>
    </row>
    <row r="60" spans="1:22" ht="15.75" x14ac:dyDescent="0.2">
      <c r="A60" s="122" t="s">
        <v>117</v>
      </c>
      <c r="B60" s="124" t="s">
        <v>118</v>
      </c>
      <c r="C60" s="120"/>
      <c r="D60" s="121"/>
      <c r="E60" s="121"/>
      <c r="F60" s="121"/>
      <c r="G60" s="121"/>
      <c r="H60" s="121"/>
      <c r="I60" s="101">
        <f>I61+I80+I108+I109</f>
        <v>2196</v>
      </c>
      <c r="J60" s="101">
        <f>J61+J80</f>
        <v>116</v>
      </c>
      <c r="K60" s="170">
        <f>K61+K80+K108+K109</f>
        <v>2080</v>
      </c>
      <c r="L60" s="101">
        <f t="shared" ref="L60:S60" si="7">L61+L80</f>
        <v>258</v>
      </c>
      <c r="M60" s="101">
        <f t="shared" si="7"/>
        <v>70</v>
      </c>
      <c r="N60" s="133">
        <f t="shared" si="7"/>
        <v>30</v>
      </c>
      <c r="O60" s="133">
        <f t="shared" si="7"/>
        <v>246</v>
      </c>
      <c r="P60" s="101">
        <f t="shared" si="7"/>
        <v>282</v>
      </c>
      <c r="Q60" s="101">
        <f t="shared" si="7"/>
        <v>376</v>
      </c>
      <c r="R60" s="133">
        <f t="shared" si="7"/>
        <v>330</v>
      </c>
      <c r="S60" s="133">
        <f t="shared" si="7"/>
        <v>600</v>
      </c>
      <c r="T60" s="190">
        <f>SUM(N60:S60)</f>
        <v>1864</v>
      </c>
      <c r="V60" s="21"/>
    </row>
    <row r="61" spans="1:22" ht="15.75" x14ac:dyDescent="0.2">
      <c r="A61" s="88" t="s">
        <v>12</v>
      </c>
      <c r="B61" s="3" t="s">
        <v>49</v>
      </c>
      <c r="C61" s="301"/>
      <c r="D61" s="302"/>
      <c r="E61" s="302"/>
      <c r="F61" s="302"/>
      <c r="G61" s="302"/>
      <c r="H61" s="303"/>
      <c r="I61" s="101">
        <f>I64+I65+I66+I67+I68+I69+I70+I71+I72+I73+I74</f>
        <v>392</v>
      </c>
      <c r="J61" s="101">
        <f>J64+J65+J66+J67+J68+J69+J70+J71+J72+J73+J74</f>
        <v>44</v>
      </c>
      <c r="K61" s="170">
        <f>K64+K65+K66+K67+K68+K69+K70+K71+K72+K73+K74</f>
        <v>348</v>
      </c>
      <c r="L61" s="101">
        <f>SUM(L64:L75)</f>
        <v>182</v>
      </c>
      <c r="M61" s="101">
        <f>M64+M65+M66+M75</f>
        <v>34</v>
      </c>
      <c r="N61" s="133">
        <f t="shared" ref="N61:S61" si="8">SUM(N64:N75)</f>
        <v>30</v>
      </c>
      <c r="O61" s="133">
        <f t="shared" si="8"/>
        <v>32</v>
      </c>
      <c r="P61" s="101">
        <f t="shared" si="8"/>
        <v>92</v>
      </c>
      <c r="Q61" s="101">
        <f t="shared" si="8"/>
        <v>64</v>
      </c>
      <c r="R61" s="133">
        <f t="shared" si="8"/>
        <v>106</v>
      </c>
      <c r="S61" s="133">
        <f t="shared" si="8"/>
        <v>24</v>
      </c>
      <c r="T61" s="113">
        <f t="shared" si="2"/>
        <v>348</v>
      </c>
      <c r="V61" s="21"/>
    </row>
    <row r="62" spans="1:22" ht="15.75" hidden="1" x14ac:dyDescent="0.2">
      <c r="A62" s="87"/>
      <c r="B62" s="2" t="s">
        <v>50</v>
      </c>
      <c r="C62" s="115"/>
      <c r="D62" s="116"/>
      <c r="E62" s="116"/>
      <c r="F62" s="116"/>
      <c r="G62" s="116"/>
      <c r="H62" s="116"/>
      <c r="I62" s="99"/>
      <c r="J62" s="99" t="e">
        <f>J63+#REF!</f>
        <v>#REF!</v>
      </c>
      <c r="K62" s="172" t="e">
        <f>K63+#REF!</f>
        <v>#REF!</v>
      </c>
      <c r="L62" s="99" t="e">
        <f>L63+#REF!</f>
        <v>#REF!</v>
      </c>
      <c r="M62" s="99"/>
      <c r="N62" s="129" t="e">
        <f>N63+#REF!</f>
        <v>#REF!</v>
      </c>
      <c r="O62" s="129" t="e">
        <f>O63+#REF!</f>
        <v>#REF!</v>
      </c>
      <c r="P62" s="99" t="e">
        <f>P63+#REF!</f>
        <v>#REF!</v>
      </c>
      <c r="Q62" s="99" t="e">
        <f>Q63+#REF!</f>
        <v>#REF!</v>
      </c>
      <c r="R62" s="129" t="e">
        <f>R63+#REF!</f>
        <v>#REF!</v>
      </c>
      <c r="S62" s="129" t="e">
        <f>S63+#REF!</f>
        <v>#REF!</v>
      </c>
      <c r="T62" s="113" t="e">
        <f t="shared" si="2"/>
        <v>#REF!</v>
      </c>
      <c r="V62" s="21"/>
    </row>
    <row r="63" spans="1:22" ht="15.75" hidden="1" x14ac:dyDescent="0.2">
      <c r="A63" s="154"/>
      <c r="B63" s="155" t="s">
        <v>11</v>
      </c>
      <c r="C63" s="114"/>
      <c r="D63" s="114"/>
      <c r="E63" s="114"/>
      <c r="F63" s="114"/>
      <c r="G63" s="114"/>
      <c r="H63" s="114"/>
      <c r="I63" s="161"/>
      <c r="J63" s="161" t="e">
        <f>#REF!</f>
        <v>#REF!</v>
      </c>
      <c r="K63" s="173" t="e">
        <f>#REF!</f>
        <v>#REF!</v>
      </c>
      <c r="L63" s="161" t="e">
        <f>#REF!</f>
        <v>#REF!</v>
      </c>
      <c r="M63" s="161"/>
      <c r="N63" s="129" t="e">
        <f>#REF!</f>
        <v>#REF!</v>
      </c>
      <c r="O63" s="129" t="e">
        <f>#REF!</f>
        <v>#REF!</v>
      </c>
      <c r="P63" s="99" t="e">
        <f>#REF!</f>
        <v>#REF!</v>
      </c>
      <c r="Q63" s="99" t="e">
        <f>#REF!</f>
        <v>#REF!</v>
      </c>
      <c r="R63" s="141" t="e">
        <f>#REF!</f>
        <v>#REF!</v>
      </c>
      <c r="S63" s="141" t="e">
        <f>#REF!</f>
        <v>#REF!</v>
      </c>
      <c r="T63" s="113" t="e">
        <f t="shared" si="2"/>
        <v>#REF!</v>
      </c>
      <c r="V63" s="21"/>
    </row>
    <row r="64" spans="1:22" ht="30" x14ac:dyDescent="0.2">
      <c r="A64" s="156" t="s">
        <v>119</v>
      </c>
      <c r="B64" s="157" t="s">
        <v>120</v>
      </c>
      <c r="C64" s="150"/>
      <c r="D64" s="109"/>
      <c r="E64" s="275" t="s">
        <v>138</v>
      </c>
      <c r="F64" s="109"/>
      <c r="G64" s="109"/>
      <c r="H64" s="149"/>
      <c r="I64" s="162">
        <v>36</v>
      </c>
      <c r="J64" s="162">
        <v>4</v>
      </c>
      <c r="K64" s="174">
        <v>32</v>
      </c>
      <c r="L64" s="162">
        <v>24</v>
      </c>
      <c r="M64" s="162">
        <v>12</v>
      </c>
      <c r="N64" s="159"/>
      <c r="O64" s="134"/>
      <c r="P64" s="102">
        <v>32</v>
      </c>
      <c r="Q64" s="102"/>
      <c r="R64" s="134"/>
      <c r="S64" s="144"/>
      <c r="T64" s="113">
        <f t="shared" si="2"/>
        <v>32</v>
      </c>
      <c r="V64" s="21"/>
    </row>
    <row r="65" spans="1:22" ht="16.5" customHeight="1" x14ac:dyDescent="0.2">
      <c r="A65" s="156" t="s">
        <v>121</v>
      </c>
      <c r="B65" s="157" t="s">
        <v>61</v>
      </c>
      <c r="C65" s="271"/>
      <c r="D65" s="109" t="s">
        <v>135</v>
      </c>
      <c r="E65" s="109"/>
      <c r="F65" s="109"/>
      <c r="G65" s="109"/>
      <c r="H65" s="149"/>
      <c r="I65" s="162">
        <v>36</v>
      </c>
      <c r="J65" s="162">
        <v>4</v>
      </c>
      <c r="K65" s="174">
        <v>32</v>
      </c>
      <c r="L65" s="162">
        <v>24</v>
      </c>
      <c r="M65" s="162">
        <v>12</v>
      </c>
      <c r="N65" s="159">
        <v>0</v>
      </c>
      <c r="O65" s="134">
        <v>32</v>
      </c>
      <c r="P65" s="102"/>
      <c r="Q65" s="102"/>
      <c r="R65" s="134"/>
      <c r="S65" s="144"/>
      <c r="T65" s="113">
        <f t="shared" si="2"/>
        <v>32</v>
      </c>
      <c r="V65" s="21"/>
    </row>
    <row r="66" spans="1:22" ht="13.5" customHeight="1" x14ac:dyDescent="0.2">
      <c r="A66" s="156" t="s">
        <v>122</v>
      </c>
      <c r="B66" s="157" t="s">
        <v>123</v>
      </c>
      <c r="C66" s="272" t="s">
        <v>135</v>
      </c>
      <c r="D66" s="109"/>
      <c r="E66" s="109"/>
      <c r="F66" s="109"/>
      <c r="G66" s="109"/>
      <c r="H66" s="149"/>
      <c r="I66" s="162">
        <v>32</v>
      </c>
      <c r="J66" s="162">
        <v>2</v>
      </c>
      <c r="K66" s="174">
        <v>30</v>
      </c>
      <c r="L66" s="162">
        <v>22</v>
      </c>
      <c r="M66" s="162">
        <v>10</v>
      </c>
      <c r="N66" s="159">
        <v>30</v>
      </c>
      <c r="O66" s="134"/>
      <c r="P66" s="102"/>
      <c r="Q66" s="103"/>
      <c r="R66" s="134"/>
      <c r="S66" s="144"/>
      <c r="T66" s="113">
        <f t="shared" si="2"/>
        <v>30</v>
      </c>
      <c r="V66" s="21"/>
    </row>
    <row r="67" spans="1:22" ht="13.5" customHeight="1" x14ac:dyDescent="0.2">
      <c r="A67" s="156" t="s">
        <v>124</v>
      </c>
      <c r="B67" s="157" t="s">
        <v>60</v>
      </c>
      <c r="C67" s="153"/>
      <c r="D67" s="104"/>
      <c r="E67" s="104"/>
      <c r="F67" s="196" t="s">
        <v>135</v>
      </c>
      <c r="G67" s="104"/>
      <c r="H67" s="158"/>
      <c r="I67" s="162">
        <v>36</v>
      </c>
      <c r="J67" s="162">
        <v>4</v>
      </c>
      <c r="K67" s="174">
        <v>32</v>
      </c>
      <c r="L67" s="162">
        <v>18</v>
      </c>
      <c r="M67" s="162">
        <v>18</v>
      </c>
      <c r="N67" s="160"/>
      <c r="O67" s="135"/>
      <c r="P67" s="104"/>
      <c r="Q67" s="104">
        <v>32</v>
      </c>
      <c r="R67" s="135"/>
      <c r="S67" s="135"/>
      <c r="T67" s="113">
        <f t="shared" ref="T67:T74" si="9">SUM(N67:S67)</f>
        <v>32</v>
      </c>
      <c r="V67" s="21"/>
    </row>
    <row r="68" spans="1:22" ht="13.5" customHeight="1" x14ac:dyDescent="0.2">
      <c r="A68" s="156" t="s">
        <v>10</v>
      </c>
      <c r="B68" s="258" t="s">
        <v>51</v>
      </c>
      <c r="C68" s="153"/>
      <c r="D68" s="104"/>
      <c r="E68" s="104"/>
      <c r="F68" s="196"/>
      <c r="G68" s="104"/>
      <c r="H68" s="158" t="s">
        <v>135</v>
      </c>
      <c r="I68" s="162">
        <v>40</v>
      </c>
      <c r="J68" s="162">
        <v>6</v>
      </c>
      <c r="K68" s="174">
        <v>34</v>
      </c>
      <c r="L68" s="162">
        <v>0</v>
      </c>
      <c r="M68" s="162">
        <v>40</v>
      </c>
      <c r="N68" s="160"/>
      <c r="O68" s="135"/>
      <c r="P68" s="104"/>
      <c r="Q68" s="104"/>
      <c r="R68" s="135">
        <v>28</v>
      </c>
      <c r="S68" s="135">
        <v>6</v>
      </c>
      <c r="T68" s="113">
        <f t="shared" si="9"/>
        <v>34</v>
      </c>
      <c r="V68" s="21"/>
    </row>
    <row r="69" spans="1:22" ht="13.5" customHeight="1" x14ac:dyDescent="0.2">
      <c r="A69" s="156" t="s">
        <v>202</v>
      </c>
      <c r="B69" s="231" t="s">
        <v>178</v>
      </c>
      <c r="C69" s="104"/>
      <c r="D69" s="104"/>
      <c r="E69" s="104"/>
      <c r="F69" s="196"/>
      <c r="G69" s="104"/>
      <c r="H69" s="104" t="s">
        <v>135</v>
      </c>
      <c r="I69" s="162">
        <v>36</v>
      </c>
      <c r="J69" s="162">
        <v>4</v>
      </c>
      <c r="K69" s="174">
        <v>32</v>
      </c>
      <c r="L69" s="162">
        <v>0</v>
      </c>
      <c r="M69" s="162">
        <v>36</v>
      </c>
      <c r="N69" s="160"/>
      <c r="O69" s="135"/>
      <c r="P69" s="104"/>
      <c r="Q69" s="104"/>
      <c r="R69" s="135">
        <v>26</v>
      </c>
      <c r="S69" s="135">
        <v>6</v>
      </c>
      <c r="T69" s="113">
        <f t="shared" si="9"/>
        <v>32</v>
      </c>
      <c r="V69" s="21"/>
    </row>
    <row r="70" spans="1:22" ht="30" customHeight="1" x14ac:dyDescent="0.2">
      <c r="A70" s="156" t="s">
        <v>191</v>
      </c>
      <c r="B70" s="230" t="s">
        <v>179</v>
      </c>
      <c r="C70" s="104"/>
      <c r="D70" s="104"/>
      <c r="E70" s="104"/>
      <c r="F70" s="196"/>
      <c r="G70" s="104"/>
      <c r="H70" s="104" t="s">
        <v>135</v>
      </c>
      <c r="I70" s="162">
        <v>36</v>
      </c>
      <c r="J70" s="162">
        <v>4</v>
      </c>
      <c r="K70" s="174">
        <v>32</v>
      </c>
      <c r="L70" s="162">
        <v>12</v>
      </c>
      <c r="M70" s="162">
        <v>24</v>
      </c>
      <c r="N70" s="160"/>
      <c r="O70" s="135"/>
      <c r="P70" s="104"/>
      <c r="Q70" s="104"/>
      <c r="R70" s="135">
        <v>26</v>
      </c>
      <c r="S70" s="135">
        <v>6</v>
      </c>
      <c r="T70" s="113">
        <f t="shared" si="9"/>
        <v>32</v>
      </c>
      <c r="V70" s="21"/>
    </row>
    <row r="71" spans="1:22" ht="18" customHeight="1" x14ac:dyDescent="0.2">
      <c r="A71" s="156" t="s">
        <v>192</v>
      </c>
      <c r="B71" s="199" t="s">
        <v>165</v>
      </c>
      <c r="C71" s="104"/>
      <c r="D71" s="104"/>
      <c r="E71" s="104"/>
      <c r="F71" s="196"/>
      <c r="G71" s="104"/>
      <c r="H71" s="270" t="s">
        <v>138</v>
      </c>
      <c r="I71" s="201">
        <v>36</v>
      </c>
      <c r="J71" s="202">
        <v>4</v>
      </c>
      <c r="K71" s="174">
        <v>32</v>
      </c>
      <c r="L71" s="162">
        <v>20</v>
      </c>
      <c r="M71" s="162">
        <v>12</v>
      </c>
      <c r="N71" s="160"/>
      <c r="O71" s="135"/>
      <c r="P71" s="104"/>
      <c r="Q71" s="104"/>
      <c r="R71" s="135">
        <v>26</v>
      </c>
      <c r="S71" s="135">
        <v>6</v>
      </c>
      <c r="T71" s="113">
        <f t="shared" si="9"/>
        <v>32</v>
      </c>
      <c r="V71" s="21"/>
    </row>
    <row r="72" spans="1:22" ht="21" customHeight="1" x14ac:dyDescent="0.2">
      <c r="A72" s="156" t="s">
        <v>193</v>
      </c>
      <c r="B72" s="200" t="s">
        <v>166</v>
      </c>
      <c r="C72" s="153"/>
      <c r="D72" s="104"/>
      <c r="E72" s="270" t="s">
        <v>138</v>
      </c>
      <c r="F72" s="196"/>
      <c r="G72" s="104"/>
      <c r="H72" s="158"/>
      <c r="I72" s="203">
        <v>36</v>
      </c>
      <c r="J72" s="202">
        <v>4</v>
      </c>
      <c r="K72" s="174">
        <v>32</v>
      </c>
      <c r="L72" s="162">
        <v>22</v>
      </c>
      <c r="M72" s="162">
        <v>10</v>
      </c>
      <c r="N72" s="160"/>
      <c r="O72" s="135"/>
      <c r="P72" s="104"/>
      <c r="Q72" s="104">
        <v>32</v>
      </c>
      <c r="R72" s="135"/>
      <c r="S72" s="135"/>
      <c r="T72" s="113">
        <f t="shared" si="9"/>
        <v>32</v>
      </c>
      <c r="V72" s="21"/>
    </row>
    <row r="73" spans="1:22" ht="26.25" customHeight="1" x14ac:dyDescent="0.2">
      <c r="A73" s="156" t="s">
        <v>194</v>
      </c>
      <c r="B73" s="200" t="s">
        <v>167</v>
      </c>
      <c r="C73" s="153"/>
      <c r="D73" s="104"/>
      <c r="E73" s="270" t="s">
        <v>138</v>
      </c>
      <c r="F73" s="196"/>
      <c r="G73" s="104"/>
      <c r="H73" s="158"/>
      <c r="I73" s="201">
        <v>32</v>
      </c>
      <c r="J73" s="202">
        <v>4</v>
      </c>
      <c r="K73" s="174">
        <v>28</v>
      </c>
      <c r="L73" s="162">
        <v>20</v>
      </c>
      <c r="M73" s="162">
        <v>12</v>
      </c>
      <c r="N73" s="160"/>
      <c r="O73" s="135"/>
      <c r="P73" s="104">
        <v>28</v>
      </c>
      <c r="Q73" s="104"/>
      <c r="R73" s="135"/>
      <c r="S73" s="135"/>
      <c r="T73" s="113">
        <f t="shared" si="9"/>
        <v>28</v>
      </c>
      <c r="V73" s="21"/>
    </row>
    <row r="74" spans="1:22" ht="34.5" customHeight="1" x14ac:dyDescent="0.2">
      <c r="A74" s="156" t="s">
        <v>195</v>
      </c>
      <c r="B74" s="200" t="s">
        <v>180</v>
      </c>
      <c r="C74" s="153"/>
      <c r="D74" s="104"/>
      <c r="E74" s="270" t="s">
        <v>138</v>
      </c>
      <c r="F74" s="196"/>
      <c r="G74" s="104"/>
      <c r="H74" s="158"/>
      <c r="I74" s="201">
        <v>36</v>
      </c>
      <c r="J74" s="202">
        <v>4</v>
      </c>
      <c r="K74" s="174">
        <v>32</v>
      </c>
      <c r="L74" s="162">
        <v>20</v>
      </c>
      <c r="M74" s="162">
        <v>12</v>
      </c>
      <c r="N74" s="160"/>
      <c r="O74" s="135"/>
      <c r="P74" s="104">
        <v>32</v>
      </c>
      <c r="Q74" s="104"/>
      <c r="R74" s="135"/>
      <c r="S74" s="135"/>
      <c r="T74" s="113">
        <f t="shared" si="9"/>
        <v>32</v>
      </c>
      <c r="V74" s="21"/>
    </row>
    <row r="75" spans="1:22" ht="17.25" customHeight="1" x14ac:dyDescent="0.2">
      <c r="A75" s="156"/>
      <c r="B75" s="157"/>
      <c r="C75" s="153"/>
      <c r="D75" s="104"/>
      <c r="E75" s="104"/>
      <c r="F75" s="196"/>
      <c r="G75" s="104"/>
      <c r="H75" s="158"/>
      <c r="I75" s="162"/>
      <c r="J75" s="162"/>
      <c r="K75" s="174"/>
      <c r="L75" s="162"/>
      <c r="M75" s="162"/>
      <c r="N75" s="160"/>
      <c r="O75" s="135"/>
      <c r="P75" s="104"/>
      <c r="Q75" s="104"/>
      <c r="R75" s="135"/>
      <c r="S75" s="135"/>
      <c r="T75" s="113">
        <f t="shared" si="2"/>
        <v>0</v>
      </c>
      <c r="V75" s="21"/>
    </row>
    <row r="76" spans="1:22" ht="15.75" hidden="1" x14ac:dyDescent="0.2">
      <c r="A76" s="83" t="s">
        <v>9</v>
      </c>
      <c r="B76" s="81" t="e">
        <f>#REF!</f>
        <v>#REF!</v>
      </c>
      <c r="C76" s="117"/>
      <c r="D76" s="117"/>
      <c r="E76" s="117"/>
      <c r="F76" s="117"/>
      <c r="G76" s="117"/>
      <c r="H76" s="117"/>
      <c r="I76" s="118" t="e">
        <f>#REF!</f>
        <v>#REF!</v>
      </c>
      <c r="J76" s="118" t="e">
        <f>I76-K76</f>
        <v>#REF!</v>
      </c>
      <c r="K76" s="175" t="e">
        <f>#REF!</f>
        <v>#REF!</v>
      </c>
      <c r="L76" s="118" t="e">
        <f>K76-M76</f>
        <v>#REF!</v>
      </c>
      <c r="M76" s="118" t="e">
        <f>#REF!</f>
        <v>#REF!</v>
      </c>
      <c r="N76" s="136"/>
      <c r="O76" s="136"/>
      <c r="P76" s="105"/>
      <c r="Q76" s="105"/>
      <c r="R76" s="136"/>
      <c r="S76" s="145"/>
      <c r="T76" s="113">
        <f t="shared" si="2"/>
        <v>0</v>
      </c>
      <c r="V76" s="21"/>
    </row>
    <row r="77" spans="1:22" ht="15.75" hidden="1" x14ac:dyDescent="0.2">
      <c r="A77" s="54" t="s">
        <v>8</v>
      </c>
      <c r="B77" s="23" t="e">
        <f>#REF!</f>
        <v>#REF!</v>
      </c>
      <c r="C77" s="109"/>
      <c r="D77" s="109"/>
      <c r="E77" s="109"/>
      <c r="F77" s="109"/>
      <c r="G77" s="109"/>
      <c r="H77" s="109"/>
      <c r="I77" s="111" t="e">
        <f>#REF!</f>
        <v>#REF!</v>
      </c>
      <c r="J77" s="111" t="e">
        <f>I77-K77</f>
        <v>#REF!</v>
      </c>
      <c r="K77" s="176" t="e">
        <f>#REF!</f>
        <v>#REF!</v>
      </c>
      <c r="L77" s="111" t="e">
        <f>K77-M77</f>
        <v>#REF!</v>
      </c>
      <c r="M77" s="111" t="e">
        <f>#REF!</f>
        <v>#REF!</v>
      </c>
      <c r="N77" s="134"/>
      <c r="O77" s="134"/>
      <c r="P77" s="102"/>
      <c r="Q77" s="102"/>
      <c r="R77" s="134"/>
      <c r="S77" s="144"/>
      <c r="T77" s="113">
        <f t="shared" si="2"/>
        <v>0</v>
      </c>
      <c r="V77" s="21"/>
    </row>
    <row r="78" spans="1:22" ht="15.75" hidden="1" x14ac:dyDescent="0.2">
      <c r="A78" s="54" t="s">
        <v>7</v>
      </c>
      <c r="B78" s="23" t="e">
        <f>#REF!</f>
        <v>#REF!</v>
      </c>
      <c r="C78" s="109"/>
      <c r="D78" s="109"/>
      <c r="E78" s="109"/>
      <c r="F78" s="109"/>
      <c r="G78" s="109"/>
      <c r="H78" s="109"/>
      <c r="I78" s="111" t="e">
        <f>#REF!</f>
        <v>#REF!</v>
      </c>
      <c r="J78" s="111" t="e">
        <f>I78-K78</f>
        <v>#REF!</v>
      </c>
      <c r="K78" s="176" t="e">
        <f>#REF!</f>
        <v>#REF!</v>
      </c>
      <c r="L78" s="111" t="e">
        <f>K78-M78</f>
        <v>#REF!</v>
      </c>
      <c r="M78" s="111" t="e">
        <f>#REF!</f>
        <v>#REF!</v>
      </c>
      <c r="N78" s="134"/>
      <c r="O78" s="134"/>
      <c r="P78" s="102"/>
      <c r="Q78" s="102"/>
      <c r="R78" s="134"/>
      <c r="S78" s="144"/>
      <c r="T78" s="113">
        <f t="shared" si="2"/>
        <v>0</v>
      </c>
      <c r="V78" s="21"/>
    </row>
    <row r="79" spans="1:22" ht="15.75" hidden="1" x14ac:dyDescent="0.2">
      <c r="A79" s="89"/>
      <c r="B79" s="53"/>
      <c r="C79" s="115"/>
      <c r="D79" s="116"/>
      <c r="E79" s="116"/>
      <c r="F79" s="116"/>
      <c r="G79" s="116"/>
      <c r="H79" s="116"/>
      <c r="I79" s="99" t="e">
        <f t="shared" ref="I79:S79" si="10">SUM(I76:I78)</f>
        <v>#REF!</v>
      </c>
      <c r="J79" s="99" t="e">
        <f t="shared" si="10"/>
        <v>#REF!</v>
      </c>
      <c r="K79" s="172" t="e">
        <f t="shared" si="10"/>
        <v>#REF!</v>
      </c>
      <c r="L79" s="99" t="e">
        <f t="shared" si="10"/>
        <v>#REF!</v>
      </c>
      <c r="M79" s="99" t="e">
        <f t="shared" si="10"/>
        <v>#REF!</v>
      </c>
      <c r="N79" s="129">
        <f t="shared" si="10"/>
        <v>0</v>
      </c>
      <c r="O79" s="129">
        <f t="shared" si="10"/>
        <v>0</v>
      </c>
      <c r="P79" s="99">
        <f t="shared" si="10"/>
        <v>0</v>
      </c>
      <c r="Q79" s="99">
        <f t="shared" si="10"/>
        <v>0</v>
      </c>
      <c r="R79" s="141">
        <f t="shared" si="10"/>
        <v>0</v>
      </c>
      <c r="S79" s="141">
        <f t="shared" si="10"/>
        <v>0</v>
      </c>
      <c r="T79" s="113">
        <f t="shared" si="2"/>
        <v>0</v>
      </c>
      <c r="V79" s="21"/>
    </row>
    <row r="80" spans="1:22" ht="15.75" x14ac:dyDescent="0.2">
      <c r="A80" s="85" t="s">
        <v>14</v>
      </c>
      <c r="B80" s="59" t="s">
        <v>13</v>
      </c>
      <c r="C80" s="294"/>
      <c r="D80" s="295"/>
      <c r="E80" s="295"/>
      <c r="F80" s="295"/>
      <c r="G80" s="295"/>
      <c r="H80" s="296"/>
      <c r="I80" s="101">
        <f>I81</f>
        <v>1588</v>
      </c>
      <c r="J80" s="101">
        <f t="shared" ref="J80:S80" si="11">J81</f>
        <v>72</v>
      </c>
      <c r="K80" s="170">
        <f>K81</f>
        <v>1516</v>
      </c>
      <c r="L80" s="101">
        <f t="shared" si="11"/>
        <v>76</v>
      </c>
      <c r="M80" s="101">
        <f>M81</f>
        <v>36</v>
      </c>
      <c r="N80" s="133">
        <f t="shared" si="11"/>
        <v>0</v>
      </c>
      <c r="O80" s="133">
        <f t="shared" si="11"/>
        <v>214</v>
      </c>
      <c r="P80" s="101">
        <f t="shared" si="11"/>
        <v>190</v>
      </c>
      <c r="Q80" s="101">
        <f t="shared" si="11"/>
        <v>312</v>
      </c>
      <c r="R80" s="133">
        <f t="shared" si="11"/>
        <v>224</v>
      </c>
      <c r="S80" s="133">
        <f t="shared" si="11"/>
        <v>576</v>
      </c>
      <c r="T80" s="190">
        <f>S80+R80+Q80+P80+O80</f>
        <v>1516</v>
      </c>
      <c r="U80" s="269"/>
      <c r="V80" s="22"/>
    </row>
    <row r="81" spans="1:22" ht="15.75" x14ac:dyDescent="0.2">
      <c r="A81" s="154" t="s">
        <v>6</v>
      </c>
      <c r="B81" s="163" t="s">
        <v>26</v>
      </c>
      <c r="C81" s="294"/>
      <c r="D81" s="295"/>
      <c r="E81" s="295"/>
      <c r="F81" s="295"/>
      <c r="G81" s="295"/>
      <c r="H81" s="296"/>
      <c r="I81" s="206">
        <f t="shared" ref="I81:S81" si="12">I82+I89+I101</f>
        <v>1588</v>
      </c>
      <c r="J81" s="106">
        <f t="shared" si="12"/>
        <v>72</v>
      </c>
      <c r="K81" s="177">
        <f t="shared" si="12"/>
        <v>1516</v>
      </c>
      <c r="L81" s="106">
        <f t="shared" si="12"/>
        <v>76</v>
      </c>
      <c r="M81" s="106">
        <f t="shared" si="12"/>
        <v>36</v>
      </c>
      <c r="N81" s="137">
        <f t="shared" si="12"/>
        <v>0</v>
      </c>
      <c r="O81" s="137">
        <f t="shared" si="12"/>
        <v>214</v>
      </c>
      <c r="P81" s="106">
        <f t="shared" si="12"/>
        <v>190</v>
      </c>
      <c r="Q81" s="106">
        <f t="shared" si="12"/>
        <v>312</v>
      </c>
      <c r="R81" s="137">
        <f t="shared" si="12"/>
        <v>224</v>
      </c>
      <c r="S81" s="137">
        <f t="shared" si="12"/>
        <v>576</v>
      </c>
      <c r="T81" s="113">
        <f>T82+T89+T101</f>
        <v>1516</v>
      </c>
      <c r="V81" s="22"/>
    </row>
    <row r="82" spans="1:22" s="29" customFormat="1" ht="35.25" customHeight="1" x14ac:dyDescent="0.2">
      <c r="A82" s="255" t="s">
        <v>5</v>
      </c>
      <c r="B82" s="238" t="s">
        <v>168</v>
      </c>
      <c r="C82" s="297" t="s">
        <v>199</v>
      </c>
      <c r="D82" s="297"/>
      <c r="E82" s="297"/>
      <c r="F82" s="297"/>
      <c r="G82" s="297"/>
      <c r="H82" s="297"/>
      <c r="I82" s="249">
        <f t="shared" ref="I82:S82" si="13">I84+I85+I87+I88</f>
        <v>512</v>
      </c>
      <c r="J82" s="106">
        <f t="shared" si="13"/>
        <v>30</v>
      </c>
      <c r="K82" s="177">
        <f t="shared" si="13"/>
        <v>482</v>
      </c>
      <c r="L82" s="107">
        <f t="shared" si="13"/>
        <v>76</v>
      </c>
      <c r="M82" s="107">
        <f t="shared" si="13"/>
        <v>36</v>
      </c>
      <c r="N82" s="128">
        <f t="shared" si="13"/>
        <v>0</v>
      </c>
      <c r="O82" s="128">
        <f t="shared" si="13"/>
        <v>112</v>
      </c>
      <c r="P82" s="107">
        <f t="shared" si="13"/>
        <v>190</v>
      </c>
      <c r="Q82" s="107">
        <f t="shared" si="13"/>
        <v>180</v>
      </c>
      <c r="R82" s="128">
        <f t="shared" si="13"/>
        <v>0</v>
      </c>
      <c r="S82" s="128">
        <f t="shared" si="13"/>
        <v>0</v>
      </c>
      <c r="T82" s="274">
        <f t="shared" si="2"/>
        <v>482</v>
      </c>
      <c r="V82" s="30"/>
    </row>
    <row r="83" spans="1:22" ht="28.5" hidden="1" customHeight="1" x14ac:dyDescent="0.2">
      <c r="A83" s="165" t="e">
        <f>#REF!</f>
        <v>#REF!</v>
      </c>
      <c r="B83" s="205" t="s">
        <v>169</v>
      </c>
      <c r="C83" s="232"/>
      <c r="D83" s="119"/>
      <c r="E83" s="119"/>
      <c r="F83" s="119"/>
      <c r="G83" s="119"/>
      <c r="H83" s="233"/>
      <c r="I83" s="234">
        <v>90</v>
      </c>
      <c r="J83" s="111" t="e">
        <f>K83*0.5</f>
        <v>#REF!</v>
      </c>
      <c r="K83" s="171" t="e">
        <f>#REF!</f>
        <v>#REF!</v>
      </c>
      <c r="L83" s="109" t="e">
        <f>K83-M83</f>
        <v>#REF!</v>
      </c>
      <c r="M83" s="109" t="e">
        <f>#REF!</f>
        <v>#REF!</v>
      </c>
      <c r="N83" s="138"/>
      <c r="O83" s="138"/>
      <c r="P83" s="108"/>
      <c r="Q83" s="108"/>
      <c r="R83" s="146"/>
      <c r="S83" s="138"/>
      <c r="T83" s="113">
        <f t="shared" si="2"/>
        <v>0</v>
      </c>
      <c r="V83" s="22"/>
    </row>
    <row r="84" spans="1:22" s="57" customFormat="1" ht="48" customHeight="1" x14ac:dyDescent="0.2">
      <c r="A84" s="218" t="s">
        <v>203</v>
      </c>
      <c r="B84" s="209" t="s">
        <v>169</v>
      </c>
      <c r="C84" s="109"/>
      <c r="D84" s="109"/>
      <c r="E84" s="109" t="s">
        <v>133</v>
      </c>
      <c r="F84" s="98"/>
      <c r="G84" s="109"/>
      <c r="H84" s="245"/>
      <c r="I84" s="278">
        <v>126</v>
      </c>
      <c r="J84" s="166">
        <v>14</v>
      </c>
      <c r="K84" s="178">
        <v>112</v>
      </c>
      <c r="L84" s="168">
        <v>76</v>
      </c>
      <c r="M84" s="168">
        <v>36</v>
      </c>
      <c r="N84" s="169"/>
      <c r="O84" s="139">
        <v>76</v>
      </c>
      <c r="P84" s="109">
        <v>36</v>
      </c>
      <c r="Q84" s="109"/>
      <c r="R84" s="139"/>
      <c r="S84" s="139"/>
      <c r="T84" s="113">
        <f t="shared" si="2"/>
        <v>112</v>
      </c>
      <c r="V84" s="61"/>
    </row>
    <row r="85" spans="1:22" ht="46.5" customHeight="1" x14ac:dyDescent="0.2">
      <c r="A85" s="218" t="s">
        <v>204</v>
      </c>
      <c r="B85" s="209" t="s">
        <v>170</v>
      </c>
      <c r="C85" s="109"/>
      <c r="D85" s="109"/>
      <c r="E85" s="109"/>
      <c r="F85" s="109" t="s">
        <v>133</v>
      </c>
      <c r="G85" s="109"/>
      <c r="H85" s="245"/>
      <c r="I85" s="278">
        <v>134</v>
      </c>
      <c r="J85" s="194">
        <v>16</v>
      </c>
      <c r="K85" s="191">
        <v>118</v>
      </c>
      <c r="L85" s="168"/>
      <c r="M85" s="168"/>
      <c r="N85" s="167"/>
      <c r="O85" s="140"/>
      <c r="P85" s="111">
        <v>82</v>
      </c>
      <c r="Q85" s="111">
        <v>36</v>
      </c>
      <c r="R85" s="147"/>
      <c r="S85" s="140"/>
      <c r="T85" s="113">
        <f t="shared" si="2"/>
        <v>118</v>
      </c>
      <c r="V85" s="22"/>
    </row>
    <row r="86" spans="1:22" ht="15.75" hidden="1" customHeight="1" x14ac:dyDescent="0.2">
      <c r="A86" s="90" t="e">
        <f>#REF!</f>
        <v>#REF!</v>
      </c>
      <c r="B86" s="28" t="e">
        <f>#REF!</f>
        <v>#REF!</v>
      </c>
      <c r="C86" s="150"/>
      <c r="D86" s="109"/>
      <c r="E86" s="109"/>
      <c r="F86" s="109"/>
      <c r="G86" s="109"/>
      <c r="H86" s="197"/>
      <c r="I86" s="207">
        <v>36</v>
      </c>
      <c r="J86" s="118"/>
      <c r="K86" s="179"/>
      <c r="L86" s="117"/>
      <c r="M86" s="117"/>
      <c r="N86" s="140"/>
      <c r="O86" s="140"/>
      <c r="P86" s="111"/>
      <c r="Q86" s="111"/>
      <c r="R86" s="147"/>
      <c r="S86" s="140"/>
      <c r="T86" s="113">
        <f t="shared" si="2"/>
        <v>0</v>
      </c>
      <c r="V86" s="22"/>
    </row>
    <row r="87" spans="1:22" s="57" customFormat="1" ht="16.5" customHeight="1" x14ac:dyDescent="0.2">
      <c r="A87" s="180" t="s">
        <v>207</v>
      </c>
      <c r="B87" s="164" t="s">
        <v>144</v>
      </c>
      <c r="C87" s="150"/>
      <c r="D87" s="109"/>
      <c r="E87" s="109" t="s">
        <v>135</v>
      </c>
      <c r="F87" s="109"/>
      <c r="G87" s="117"/>
      <c r="H87" s="109"/>
      <c r="I87" s="275">
        <v>108</v>
      </c>
      <c r="J87" s="109"/>
      <c r="K87" s="171">
        <v>108</v>
      </c>
      <c r="L87" s="109"/>
      <c r="M87" s="109"/>
      <c r="N87" s="139"/>
      <c r="O87" s="139">
        <v>36</v>
      </c>
      <c r="P87" s="275">
        <v>72</v>
      </c>
      <c r="Q87" s="109"/>
      <c r="R87" s="139"/>
      <c r="S87" s="139"/>
      <c r="T87" s="113">
        <f t="shared" si="2"/>
        <v>108</v>
      </c>
      <c r="V87" s="61"/>
    </row>
    <row r="88" spans="1:22" s="57" customFormat="1" ht="21" customHeight="1" x14ac:dyDescent="0.2">
      <c r="A88" s="180" t="s">
        <v>88</v>
      </c>
      <c r="B88" s="24" t="s">
        <v>79</v>
      </c>
      <c r="C88" s="198"/>
      <c r="D88" s="109"/>
      <c r="E88" s="109"/>
      <c r="F88" s="109" t="s">
        <v>135</v>
      </c>
      <c r="G88" s="109"/>
      <c r="H88" s="109"/>
      <c r="I88" s="277">
        <v>144</v>
      </c>
      <c r="J88" s="181"/>
      <c r="K88" s="182">
        <v>144</v>
      </c>
      <c r="L88" s="181"/>
      <c r="M88" s="181"/>
      <c r="N88" s="140"/>
      <c r="O88" s="140"/>
      <c r="P88" s="111"/>
      <c r="Q88" s="276">
        <v>144</v>
      </c>
      <c r="R88" s="147"/>
      <c r="S88" s="140"/>
      <c r="T88" s="113">
        <f>SUM(N88:S88)</f>
        <v>144</v>
      </c>
      <c r="V88" s="61"/>
    </row>
    <row r="89" spans="1:22" s="57" customFormat="1" ht="15.75" x14ac:dyDescent="0.2">
      <c r="A89" s="204" t="s">
        <v>4</v>
      </c>
      <c r="B89" s="211" t="s">
        <v>171</v>
      </c>
      <c r="C89" s="294" t="s">
        <v>201</v>
      </c>
      <c r="D89" s="295"/>
      <c r="E89" s="295"/>
      <c r="F89" s="295"/>
      <c r="G89" s="295"/>
      <c r="H89" s="296"/>
      <c r="I89" s="107">
        <f t="shared" ref="I89:S89" si="14">I90+I91+I99+I100</f>
        <v>510</v>
      </c>
      <c r="J89" s="107">
        <f t="shared" si="14"/>
        <v>12</v>
      </c>
      <c r="K89" s="242">
        <f t="shared" si="14"/>
        <v>498</v>
      </c>
      <c r="L89" s="107">
        <f t="shared" si="14"/>
        <v>0</v>
      </c>
      <c r="M89" s="107">
        <f t="shared" si="14"/>
        <v>0</v>
      </c>
      <c r="N89" s="129">
        <f t="shared" si="14"/>
        <v>0</v>
      </c>
      <c r="O89" s="129">
        <f t="shared" si="14"/>
        <v>0</v>
      </c>
      <c r="P89" s="99">
        <f t="shared" si="14"/>
        <v>0</v>
      </c>
      <c r="Q89" s="99">
        <f t="shared" si="14"/>
        <v>132</v>
      </c>
      <c r="R89" s="141">
        <f t="shared" si="14"/>
        <v>150</v>
      </c>
      <c r="S89" s="129">
        <f t="shared" si="14"/>
        <v>216</v>
      </c>
      <c r="T89" s="274">
        <f>T90+T91+T99+T100</f>
        <v>498</v>
      </c>
      <c r="V89" s="61"/>
    </row>
    <row r="90" spans="1:22" s="57" customFormat="1" ht="17.25" customHeight="1" x14ac:dyDescent="0.2">
      <c r="A90" s="237" t="s">
        <v>184</v>
      </c>
      <c r="B90" s="210" t="s">
        <v>172</v>
      </c>
      <c r="C90" s="198"/>
      <c r="D90" s="109"/>
      <c r="E90" s="109"/>
      <c r="F90" s="109" t="s">
        <v>133</v>
      </c>
      <c r="G90" s="109"/>
      <c r="H90" s="109"/>
      <c r="I90" s="181">
        <v>72</v>
      </c>
      <c r="J90" s="181">
        <v>12</v>
      </c>
      <c r="K90" s="182">
        <v>60</v>
      </c>
      <c r="L90" s="181"/>
      <c r="M90" s="181"/>
      <c r="N90" s="140"/>
      <c r="O90" s="140"/>
      <c r="P90" s="111"/>
      <c r="Q90" s="111">
        <v>60</v>
      </c>
      <c r="R90" s="147"/>
      <c r="S90" s="140"/>
      <c r="T90" s="113">
        <f>SUM(N90:S90)</f>
        <v>60</v>
      </c>
      <c r="V90" s="61"/>
    </row>
    <row r="91" spans="1:22" s="57" customFormat="1" ht="18" customHeight="1" x14ac:dyDescent="0.25">
      <c r="A91" s="218" t="s">
        <v>185</v>
      </c>
      <c r="B91" s="208" t="s">
        <v>173</v>
      </c>
      <c r="C91" s="198"/>
      <c r="D91" s="109"/>
      <c r="E91" s="109"/>
      <c r="F91" s="109"/>
      <c r="G91" s="109" t="s">
        <v>133</v>
      </c>
      <c r="H91" s="109"/>
      <c r="I91" s="171">
        <f>I92+I93+I94+I95+I96+I97+I98</f>
        <v>114</v>
      </c>
      <c r="J91" s="181"/>
      <c r="K91" s="171">
        <f>K92+K93+K94+K95+K96+K97+K98</f>
        <v>114</v>
      </c>
      <c r="L91" s="181"/>
      <c r="M91" s="181"/>
      <c r="N91" s="140"/>
      <c r="O91" s="140"/>
      <c r="P91" s="111"/>
      <c r="Q91" s="111"/>
      <c r="R91" s="147">
        <v>114</v>
      </c>
      <c r="S91" s="140"/>
      <c r="T91" s="113">
        <f>SUM(N91:S91)</f>
        <v>114</v>
      </c>
      <c r="V91" s="61"/>
    </row>
    <row r="92" spans="1:22" s="57" customFormat="1" ht="24" customHeight="1" x14ac:dyDescent="0.2">
      <c r="A92" s="180"/>
      <c r="B92" s="188" t="s">
        <v>64</v>
      </c>
      <c r="C92" s="198"/>
      <c r="D92" s="109"/>
      <c r="E92" s="109"/>
      <c r="F92" s="109"/>
      <c r="G92" s="109"/>
      <c r="H92" s="109"/>
      <c r="I92" s="189">
        <v>43</v>
      </c>
      <c r="J92" s="181">
        <v>0</v>
      </c>
      <c r="K92" s="189">
        <v>43</v>
      </c>
      <c r="L92" s="181"/>
      <c r="M92" s="181"/>
      <c r="N92" s="140"/>
      <c r="O92" s="140"/>
      <c r="P92" s="111"/>
      <c r="Q92" s="111"/>
      <c r="R92" s="189">
        <v>43</v>
      </c>
      <c r="S92" s="140"/>
      <c r="T92" s="113"/>
      <c r="V92" s="61"/>
    </row>
    <row r="93" spans="1:22" s="57" customFormat="1" ht="15.75" x14ac:dyDescent="0.2">
      <c r="A93" s="180"/>
      <c r="B93" s="188" t="s">
        <v>127</v>
      </c>
      <c r="C93" s="198"/>
      <c r="D93" s="109"/>
      <c r="E93" s="109"/>
      <c r="F93" s="109"/>
      <c r="G93" s="109"/>
      <c r="H93" s="109"/>
      <c r="I93" s="189">
        <v>12</v>
      </c>
      <c r="J93" s="181">
        <v>0</v>
      </c>
      <c r="K93" s="189">
        <v>12</v>
      </c>
      <c r="L93" s="181"/>
      <c r="M93" s="181"/>
      <c r="N93" s="140"/>
      <c r="O93" s="140"/>
      <c r="P93" s="111"/>
      <c r="Q93" s="111"/>
      <c r="R93" s="189">
        <v>12</v>
      </c>
      <c r="S93" s="140"/>
      <c r="T93" s="113"/>
      <c r="V93" s="61"/>
    </row>
    <row r="94" spans="1:22" s="57" customFormat="1" ht="15.75" x14ac:dyDescent="0.2">
      <c r="A94" s="180"/>
      <c r="B94" s="188" t="s">
        <v>128</v>
      </c>
      <c r="C94" s="198"/>
      <c r="D94" s="109"/>
      <c r="E94" s="109"/>
      <c r="F94" s="109"/>
      <c r="G94" s="109"/>
      <c r="H94" s="109"/>
      <c r="I94" s="189">
        <v>15</v>
      </c>
      <c r="J94" s="181">
        <v>0</v>
      </c>
      <c r="K94" s="189">
        <v>15</v>
      </c>
      <c r="L94" s="181"/>
      <c r="M94" s="181"/>
      <c r="N94" s="140"/>
      <c r="O94" s="140"/>
      <c r="P94" s="111"/>
      <c r="Q94" s="111"/>
      <c r="R94" s="189">
        <v>15</v>
      </c>
      <c r="S94" s="140"/>
      <c r="T94" s="113"/>
      <c r="V94" s="61"/>
    </row>
    <row r="95" spans="1:22" s="57" customFormat="1" ht="25.5" x14ac:dyDescent="0.2">
      <c r="A95" s="180"/>
      <c r="B95" s="188" t="s">
        <v>129</v>
      </c>
      <c r="C95" s="198"/>
      <c r="D95" s="109"/>
      <c r="E95" s="109"/>
      <c r="F95" s="109"/>
      <c r="G95" s="109"/>
      <c r="H95" s="109"/>
      <c r="I95" s="189">
        <v>16</v>
      </c>
      <c r="J95" s="181">
        <v>0</v>
      </c>
      <c r="K95" s="189">
        <v>16</v>
      </c>
      <c r="L95" s="181"/>
      <c r="M95" s="181"/>
      <c r="N95" s="140"/>
      <c r="O95" s="140"/>
      <c r="P95" s="111"/>
      <c r="Q95" s="111"/>
      <c r="R95" s="189">
        <v>16</v>
      </c>
      <c r="S95" s="140"/>
      <c r="T95" s="113"/>
      <c r="V95" s="61"/>
    </row>
    <row r="96" spans="1:22" s="57" customFormat="1" ht="25.5" x14ac:dyDescent="0.2">
      <c r="A96" s="180"/>
      <c r="B96" s="188" t="s">
        <v>130</v>
      </c>
      <c r="C96" s="198"/>
      <c r="D96" s="109"/>
      <c r="E96" s="109"/>
      <c r="F96" s="109"/>
      <c r="G96" s="109"/>
      <c r="H96" s="109"/>
      <c r="I96" s="189">
        <v>12</v>
      </c>
      <c r="J96" s="181">
        <v>0</v>
      </c>
      <c r="K96" s="189">
        <v>12</v>
      </c>
      <c r="L96" s="181"/>
      <c r="M96" s="181"/>
      <c r="N96" s="140"/>
      <c r="O96" s="140"/>
      <c r="P96" s="111"/>
      <c r="Q96" s="111"/>
      <c r="R96" s="189">
        <v>12</v>
      </c>
      <c r="S96" s="140"/>
      <c r="T96" s="113"/>
      <c r="V96" s="61"/>
    </row>
    <row r="97" spans="1:22" s="57" customFormat="1" ht="25.5" x14ac:dyDescent="0.2">
      <c r="A97" s="180"/>
      <c r="B97" s="188" t="s">
        <v>131</v>
      </c>
      <c r="C97" s="198"/>
      <c r="D97" s="109"/>
      <c r="E97" s="109"/>
      <c r="F97" s="109"/>
      <c r="G97" s="109"/>
      <c r="H97" s="109"/>
      <c r="I97" s="189">
        <v>9</v>
      </c>
      <c r="J97" s="181">
        <v>0</v>
      </c>
      <c r="K97" s="189">
        <v>9</v>
      </c>
      <c r="L97" s="181"/>
      <c r="M97" s="181"/>
      <c r="N97" s="140"/>
      <c r="O97" s="140"/>
      <c r="P97" s="111"/>
      <c r="Q97" s="111"/>
      <c r="R97" s="189">
        <v>9</v>
      </c>
      <c r="S97" s="140"/>
      <c r="T97" s="113"/>
      <c r="V97" s="61"/>
    </row>
    <row r="98" spans="1:22" s="57" customFormat="1" ht="25.5" x14ac:dyDescent="0.2">
      <c r="A98" s="180"/>
      <c r="B98" s="188" t="s">
        <v>132</v>
      </c>
      <c r="C98" s="198"/>
      <c r="D98" s="109"/>
      <c r="E98" s="109"/>
      <c r="F98" s="109"/>
      <c r="G98" s="109"/>
      <c r="H98" s="109"/>
      <c r="I98" s="239">
        <v>7</v>
      </c>
      <c r="J98" s="181">
        <v>0</v>
      </c>
      <c r="K98" s="189">
        <v>7</v>
      </c>
      <c r="L98" s="181"/>
      <c r="M98" s="181"/>
      <c r="N98" s="140"/>
      <c r="O98" s="140"/>
      <c r="P98" s="111"/>
      <c r="Q98" s="111"/>
      <c r="R98" s="189">
        <v>7</v>
      </c>
      <c r="S98" s="140"/>
      <c r="T98" s="113"/>
      <c r="V98" s="61"/>
    </row>
    <row r="99" spans="1:22" s="57" customFormat="1" ht="30" x14ac:dyDescent="0.2">
      <c r="A99" s="180" t="s">
        <v>23</v>
      </c>
      <c r="B99" s="164" t="s">
        <v>144</v>
      </c>
      <c r="C99" s="198"/>
      <c r="D99" s="109"/>
      <c r="E99" s="109"/>
      <c r="F99" s="109" t="s">
        <v>135</v>
      </c>
      <c r="G99" s="109"/>
      <c r="H99" s="214" t="s">
        <v>135</v>
      </c>
      <c r="I99" s="278">
        <v>108</v>
      </c>
      <c r="J99" s="181"/>
      <c r="K99" s="182">
        <v>108</v>
      </c>
      <c r="L99" s="181"/>
      <c r="M99" s="181"/>
      <c r="N99" s="140"/>
      <c r="O99" s="140"/>
      <c r="P99" s="111"/>
      <c r="Q99" s="111">
        <v>72</v>
      </c>
      <c r="R99" s="147">
        <v>36</v>
      </c>
      <c r="S99" s="140"/>
      <c r="T99" s="113">
        <f>SUM(N99:S99)</f>
        <v>108</v>
      </c>
      <c r="V99" s="61"/>
    </row>
    <row r="100" spans="1:22" s="57" customFormat="1" ht="30" x14ac:dyDescent="0.2">
      <c r="A100" s="180" t="s">
        <v>205</v>
      </c>
      <c r="B100" s="236" t="s">
        <v>79</v>
      </c>
      <c r="C100" s="198"/>
      <c r="D100" s="109"/>
      <c r="E100" s="109"/>
      <c r="F100" s="109"/>
      <c r="G100" s="109"/>
      <c r="H100" s="214" t="s">
        <v>135</v>
      </c>
      <c r="I100" s="278">
        <v>216</v>
      </c>
      <c r="J100" s="181"/>
      <c r="K100" s="182">
        <v>216</v>
      </c>
      <c r="L100" s="181"/>
      <c r="M100" s="181"/>
      <c r="N100" s="140"/>
      <c r="O100" s="140"/>
      <c r="P100" s="111"/>
      <c r="Q100" s="111"/>
      <c r="R100" s="147"/>
      <c r="S100" s="140">
        <v>216</v>
      </c>
      <c r="T100" s="113">
        <f>SUM(N100:S100)</f>
        <v>216</v>
      </c>
      <c r="V100" s="61"/>
    </row>
    <row r="101" spans="1:22" s="57" customFormat="1" ht="35.25" customHeight="1" x14ac:dyDescent="0.2">
      <c r="A101" s="235" t="s">
        <v>3</v>
      </c>
      <c r="B101" s="238" t="s">
        <v>181</v>
      </c>
      <c r="C101" s="294" t="s">
        <v>200</v>
      </c>
      <c r="D101" s="295"/>
      <c r="E101" s="295"/>
      <c r="F101" s="295"/>
      <c r="G101" s="295"/>
      <c r="H101" s="296"/>
      <c r="I101" s="248">
        <f t="shared" ref="I101:S101" si="15">I102+I103+I104+I105</f>
        <v>566</v>
      </c>
      <c r="J101" s="107">
        <f t="shared" si="15"/>
        <v>30</v>
      </c>
      <c r="K101" s="242">
        <f t="shared" si="15"/>
        <v>536</v>
      </c>
      <c r="L101" s="107">
        <f t="shared" si="15"/>
        <v>0</v>
      </c>
      <c r="M101" s="107">
        <f t="shared" si="15"/>
        <v>0</v>
      </c>
      <c r="N101" s="129">
        <f t="shared" si="15"/>
        <v>0</v>
      </c>
      <c r="O101" s="129">
        <f t="shared" si="15"/>
        <v>102</v>
      </c>
      <c r="P101" s="99">
        <f t="shared" si="15"/>
        <v>0</v>
      </c>
      <c r="Q101" s="99">
        <f t="shared" si="15"/>
        <v>0</v>
      </c>
      <c r="R101" s="141">
        <f t="shared" si="15"/>
        <v>74</v>
      </c>
      <c r="S101" s="129">
        <f t="shared" si="15"/>
        <v>360</v>
      </c>
      <c r="T101" s="274">
        <f>+T102+T103+T104+T105</f>
        <v>536</v>
      </c>
      <c r="V101" s="61"/>
    </row>
    <row r="102" spans="1:22" s="57" customFormat="1" ht="21.75" customHeight="1" x14ac:dyDescent="0.2">
      <c r="A102" s="237" t="s">
        <v>186</v>
      </c>
      <c r="B102" s="209" t="s">
        <v>182</v>
      </c>
      <c r="C102" s="198"/>
      <c r="D102" s="109" t="s">
        <v>133</v>
      </c>
      <c r="E102" s="109"/>
      <c r="F102" s="109"/>
      <c r="G102" s="109"/>
      <c r="H102" s="245"/>
      <c r="I102" s="207">
        <v>36</v>
      </c>
      <c r="J102" s="181">
        <v>6</v>
      </c>
      <c r="K102" s="182">
        <v>30</v>
      </c>
      <c r="L102" s="181"/>
      <c r="M102" s="181"/>
      <c r="N102" s="140"/>
      <c r="O102" s="140">
        <v>30</v>
      </c>
      <c r="P102" s="111"/>
      <c r="Q102" s="111"/>
      <c r="R102" s="147"/>
      <c r="S102" s="140"/>
      <c r="T102" s="113">
        <f t="shared" ref="T102:T107" si="16">SUM(N102:S102)</f>
        <v>30</v>
      </c>
      <c r="V102" s="61"/>
    </row>
    <row r="103" spans="1:22" s="57" customFormat="1" ht="14.25" customHeight="1" x14ac:dyDescent="0.2">
      <c r="A103" s="237" t="s">
        <v>187</v>
      </c>
      <c r="B103" s="209" t="s">
        <v>183</v>
      </c>
      <c r="C103" s="198"/>
      <c r="D103" s="109"/>
      <c r="E103" s="109"/>
      <c r="F103" s="109"/>
      <c r="G103" s="109" t="s">
        <v>133</v>
      </c>
      <c r="H103" s="245"/>
      <c r="I103" s="278">
        <v>134</v>
      </c>
      <c r="J103" s="181">
        <v>24</v>
      </c>
      <c r="K103" s="182">
        <v>110</v>
      </c>
      <c r="L103" s="181"/>
      <c r="M103" s="181"/>
      <c r="N103" s="140"/>
      <c r="O103" s="140"/>
      <c r="P103" s="111"/>
      <c r="Q103" s="111"/>
      <c r="R103" s="147">
        <v>74</v>
      </c>
      <c r="S103" s="140">
        <v>36</v>
      </c>
      <c r="T103" s="113">
        <f t="shared" si="16"/>
        <v>110</v>
      </c>
      <c r="V103" s="61"/>
    </row>
    <row r="104" spans="1:22" s="57" customFormat="1" ht="16.5" customHeight="1" x14ac:dyDescent="0.2">
      <c r="A104" s="180" t="s">
        <v>24</v>
      </c>
      <c r="B104" s="164" t="s">
        <v>144</v>
      </c>
      <c r="C104" s="198"/>
      <c r="D104" s="109" t="s">
        <v>135</v>
      </c>
      <c r="E104" s="109"/>
      <c r="F104" s="109"/>
      <c r="G104" s="109" t="s">
        <v>135</v>
      </c>
      <c r="H104" s="214"/>
      <c r="I104" s="278">
        <v>144</v>
      </c>
      <c r="J104" s="181"/>
      <c r="K104" s="182">
        <v>144</v>
      </c>
      <c r="L104" s="181"/>
      <c r="M104" s="181"/>
      <c r="N104" s="140"/>
      <c r="O104" s="140">
        <v>72</v>
      </c>
      <c r="P104" s="111"/>
      <c r="Q104" s="111"/>
      <c r="R104" s="147"/>
      <c r="S104" s="140">
        <v>72</v>
      </c>
      <c r="T104" s="113">
        <f t="shared" si="16"/>
        <v>144</v>
      </c>
      <c r="V104" s="61"/>
    </row>
    <row r="105" spans="1:22" s="57" customFormat="1" ht="17.25" customHeight="1" x14ac:dyDescent="0.2">
      <c r="A105" s="180" t="s">
        <v>25</v>
      </c>
      <c r="B105" s="236" t="s">
        <v>79</v>
      </c>
      <c r="C105" s="198"/>
      <c r="D105" s="109"/>
      <c r="E105" s="109"/>
      <c r="F105" s="109"/>
      <c r="G105" s="109"/>
      <c r="H105" s="214" t="s">
        <v>135</v>
      </c>
      <c r="I105" s="278">
        <v>252</v>
      </c>
      <c r="J105" s="181"/>
      <c r="K105" s="182">
        <v>252</v>
      </c>
      <c r="L105" s="181"/>
      <c r="M105" s="181"/>
      <c r="N105" s="140"/>
      <c r="O105" s="140"/>
      <c r="P105" s="111"/>
      <c r="Q105" s="111"/>
      <c r="R105" s="147"/>
      <c r="S105" s="140">
        <v>252</v>
      </c>
      <c r="T105" s="113">
        <f t="shared" si="16"/>
        <v>252</v>
      </c>
      <c r="V105" s="61"/>
    </row>
    <row r="106" spans="1:22" s="57" customFormat="1" ht="15.75" x14ac:dyDescent="0.2">
      <c r="A106" s="165" t="s">
        <v>188</v>
      </c>
      <c r="B106" s="250" t="s">
        <v>144</v>
      </c>
      <c r="C106" s="247"/>
      <c r="D106" s="114"/>
      <c r="E106" s="114"/>
      <c r="F106" s="114"/>
      <c r="G106" s="114"/>
      <c r="H106" s="246"/>
      <c r="I106" s="251">
        <f t="shared" ref="I106:I107" si="17">I87+I99+I104</f>
        <v>360</v>
      </c>
      <c r="J106" s="107"/>
      <c r="K106" s="252">
        <v>252</v>
      </c>
      <c r="L106" s="107"/>
      <c r="M106" s="107">
        <f t="shared" ref="M106:S106" si="18">M87+M99+M104</f>
        <v>0</v>
      </c>
      <c r="N106" s="129">
        <f>N87+N99+N104</f>
        <v>0</v>
      </c>
      <c r="O106" s="129">
        <f>O87+O104</f>
        <v>108</v>
      </c>
      <c r="P106" s="99">
        <f t="shared" si="18"/>
        <v>72</v>
      </c>
      <c r="Q106" s="99">
        <f t="shared" si="18"/>
        <v>72</v>
      </c>
      <c r="R106" s="141">
        <f t="shared" si="18"/>
        <v>36</v>
      </c>
      <c r="S106" s="129">
        <f t="shared" si="18"/>
        <v>72</v>
      </c>
      <c r="T106" s="113">
        <f t="shared" si="16"/>
        <v>360</v>
      </c>
      <c r="V106" s="61"/>
    </row>
    <row r="107" spans="1:22" s="57" customFormat="1" ht="15.75" x14ac:dyDescent="0.2">
      <c r="A107" s="165" t="s">
        <v>189</v>
      </c>
      <c r="B107" s="240" t="s">
        <v>79</v>
      </c>
      <c r="C107" s="217"/>
      <c r="D107" s="114"/>
      <c r="E107" s="114"/>
      <c r="F107" s="114"/>
      <c r="G107" s="114"/>
      <c r="H107" s="215"/>
      <c r="I107" s="241">
        <f t="shared" si="17"/>
        <v>612</v>
      </c>
      <c r="J107" s="107"/>
      <c r="K107" s="242">
        <v>828</v>
      </c>
      <c r="L107" s="107"/>
      <c r="M107" s="107">
        <f>M88+M100+M105</f>
        <v>0</v>
      </c>
      <c r="N107" s="129">
        <f>N88+N100+N105</f>
        <v>0</v>
      </c>
      <c r="O107" s="129">
        <v>0</v>
      </c>
      <c r="P107" s="99">
        <f>P88+P100+P105</f>
        <v>0</v>
      </c>
      <c r="Q107" s="99">
        <f>Q88+Q100+Q105</f>
        <v>144</v>
      </c>
      <c r="R107" s="141">
        <f>R88+R100+R105</f>
        <v>0</v>
      </c>
      <c r="S107" s="129">
        <f>S88+S100+S105</f>
        <v>468</v>
      </c>
      <c r="T107" s="113">
        <f t="shared" si="16"/>
        <v>612</v>
      </c>
      <c r="V107" s="61"/>
    </row>
    <row r="108" spans="1:22" s="57" customFormat="1" ht="15.75" x14ac:dyDescent="0.2">
      <c r="A108" s="165" t="s">
        <v>2</v>
      </c>
      <c r="B108" s="240" t="s">
        <v>1</v>
      </c>
      <c r="C108" s="217"/>
      <c r="D108" s="114"/>
      <c r="E108" s="114"/>
      <c r="F108" s="114"/>
      <c r="G108" s="114"/>
      <c r="H108" s="215"/>
      <c r="I108" s="241">
        <v>144</v>
      </c>
      <c r="J108" s="107"/>
      <c r="K108" s="242">
        <v>144</v>
      </c>
      <c r="L108" s="181"/>
      <c r="M108" s="181"/>
      <c r="N108" s="140"/>
      <c r="O108" s="140"/>
      <c r="P108" s="111"/>
      <c r="Q108" s="111"/>
      <c r="R108" s="147"/>
      <c r="S108" s="140"/>
      <c r="T108" s="113"/>
      <c r="V108" s="61"/>
    </row>
    <row r="109" spans="1:22" s="57" customFormat="1" ht="15.75" x14ac:dyDescent="0.25">
      <c r="A109" s="165" t="s">
        <v>0</v>
      </c>
      <c r="B109" s="82" t="s">
        <v>39</v>
      </c>
      <c r="C109" s="217"/>
      <c r="D109" s="114"/>
      <c r="E109" s="114"/>
      <c r="F109" s="114"/>
      <c r="G109" s="114"/>
      <c r="H109" s="215"/>
      <c r="I109" s="241">
        <v>72</v>
      </c>
      <c r="J109" s="107"/>
      <c r="K109" s="242">
        <v>72</v>
      </c>
      <c r="L109" s="181"/>
      <c r="M109" s="181"/>
      <c r="N109" s="140"/>
      <c r="O109" s="140"/>
      <c r="P109" s="111"/>
      <c r="Q109" s="111"/>
      <c r="R109" s="147"/>
      <c r="S109" s="140"/>
      <c r="T109" s="113"/>
      <c r="V109" s="61"/>
    </row>
    <row r="110" spans="1:22" s="29" customFormat="1" ht="15.75" x14ac:dyDescent="0.25">
      <c r="A110" s="243"/>
      <c r="B110" s="244" t="s">
        <v>174</v>
      </c>
      <c r="C110" s="306"/>
      <c r="D110" s="307"/>
      <c r="E110" s="307"/>
      <c r="F110" s="307"/>
      <c r="G110" s="307"/>
      <c r="H110" s="308"/>
      <c r="I110" s="31">
        <f t="shared" ref="I110:S110" si="19">I26+I60</f>
        <v>4248</v>
      </c>
      <c r="J110" s="60">
        <f t="shared" si="19"/>
        <v>116</v>
      </c>
      <c r="K110" s="110">
        <f t="shared" si="19"/>
        <v>4132</v>
      </c>
      <c r="L110" s="37">
        <f t="shared" si="19"/>
        <v>1466</v>
      </c>
      <c r="M110" s="37">
        <f t="shared" si="19"/>
        <v>914</v>
      </c>
      <c r="N110" s="133">
        <f t="shared" si="19"/>
        <v>606</v>
      </c>
      <c r="O110" s="133">
        <f t="shared" si="19"/>
        <v>772</v>
      </c>
      <c r="P110" s="37">
        <f t="shared" si="19"/>
        <v>580</v>
      </c>
      <c r="Q110" s="37">
        <f t="shared" si="19"/>
        <v>776</v>
      </c>
      <c r="R110" s="133">
        <f t="shared" si="19"/>
        <v>534</v>
      </c>
      <c r="S110" s="133">
        <f t="shared" si="19"/>
        <v>648</v>
      </c>
      <c r="T110" s="193">
        <f>SUM(N110:S110)</f>
        <v>3916</v>
      </c>
      <c r="V110" s="22"/>
    </row>
    <row r="111" spans="1:22" s="29" customFormat="1" ht="21" customHeight="1" x14ac:dyDescent="0.25">
      <c r="A111" s="287" t="s">
        <v>145</v>
      </c>
      <c r="B111" s="287"/>
      <c r="C111" s="287"/>
      <c r="D111" s="287"/>
      <c r="E111" s="287"/>
      <c r="F111" s="287"/>
      <c r="G111" s="287"/>
      <c r="H111" s="287"/>
      <c r="I111" s="287"/>
      <c r="J111" s="288"/>
      <c r="K111" s="285" t="s">
        <v>16</v>
      </c>
      <c r="L111" s="286" t="s">
        <v>43</v>
      </c>
      <c r="M111" s="286"/>
      <c r="N111" s="133">
        <f t="shared" ref="N111:S111" si="20">N110-N112-N113</f>
        <v>606</v>
      </c>
      <c r="O111" s="133">
        <f t="shared" si="20"/>
        <v>664</v>
      </c>
      <c r="P111" s="37">
        <f t="shared" si="20"/>
        <v>508</v>
      </c>
      <c r="Q111" s="37">
        <f t="shared" si="20"/>
        <v>560</v>
      </c>
      <c r="R111" s="133">
        <f t="shared" si="20"/>
        <v>498</v>
      </c>
      <c r="S111" s="133">
        <f t="shared" si="20"/>
        <v>108</v>
      </c>
      <c r="T111" s="37">
        <f>SUM(N111:S111)</f>
        <v>2944</v>
      </c>
      <c r="V111" s="22"/>
    </row>
    <row r="112" spans="1:22" s="29" customFormat="1" ht="15.75" x14ac:dyDescent="0.25">
      <c r="A112" s="309" t="s">
        <v>146</v>
      </c>
      <c r="B112" s="290"/>
      <c r="C112" s="290"/>
      <c r="D112" s="290"/>
      <c r="E112" s="290"/>
      <c r="F112" s="290"/>
      <c r="G112" s="290"/>
      <c r="H112" s="290"/>
      <c r="I112" s="290"/>
      <c r="J112" s="290"/>
      <c r="K112" s="285"/>
      <c r="L112" s="286" t="s">
        <v>44</v>
      </c>
      <c r="M112" s="286"/>
      <c r="N112" s="138">
        <v>0</v>
      </c>
      <c r="O112" s="138">
        <f>O106</f>
        <v>108</v>
      </c>
      <c r="P112" s="31">
        <f>P106</f>
        <v>72</v>
      </c>
      <c r="Q112" s="31">
        <f>Q106</f>
        <v>72</v>
      </c>
      <c r="R112" s="138">
        <f>R106</f>
        <v>36</v>
      </c>
      <c r="S112" s="138">
        <f>S106</f>
        <v>72</v>
      </c>
      <c r="T112" s="193">
        <f>SUM(N112:S112)</f>
        <v>360</v>
      </c>
      <c r="V112" s="22"/>
    </row>
    <row r="113" spans="1:22" s="29" customFormat="1" ht="26.1" customHeight="1" x14ac:dyDescent="0.25">
      <c r="A113" s="309" t="s">
        <v>42</v>
      </c>
      <c r="B113" s="290"/>
      <c r="C113" s="290"/>
      <c r="D113" s="290"/>
      <c r="E113" s="290"/>
      <c r="F113" s="290"/>
      <c r="G113" s="290"/>
      <c r="H113" s="290"/>
      <c r="I113" s="290"/>
      <c r="J113" s="290"/>
      <c r="K113" s="285"/>
      <c r="L113" s="286" t="s">
        <v>152</v>
      </c>
      <c r="M113" s="286"/>
      <c r="N113" s="138">
        <v>0</v>
      </c>
      <c r="O113" s="138">
        <v>0</v>
      </c>
      <c r="P113" s="31">
        <v>0</v>
      </c>
      <c r="Q113" s="31">
        <f>Q107</f>
        <v>144</v>
      </c>
      <c r="R113" s="146">
        <f>R107</f>
        <v>0</v>
      </c>
      <c r="S113" s="138">
        <f>S107</f>
        <v>468</v>
      </c>
      <c r="T113" s="193">
        <f>SUM(N113:S113)</f>
        <v>612</v>
      </c>
      <c r="V113" s="22"/>
    </row>
    <row r="114" spans="1:22" s="29" customFormat="1" ht="15.75" x14ac:dyDescent="0.25">
      <c r="A114" s="91"/>
      <c r="C114" s="62"/>
      <c r="D114" s="62"/>
      <c r="E114" s="62"/>
      <c r="F114" s="62"/>
      <c r="G114" s="62"/>
      <c r="H114" s="62"/>
      <c r="K114" s="285"/>
      <c r="L114" s="286" t="s">
        <v>84</v>
      </c>
      <c r="M114" s="286"/>
      <c r="N114" s="138">
        <v>0</v>
      </c>
      <c r="O114" s="138">
        <v>5</v>
      </c>
      <c r="P114" s="31">
        <v>2</v>
      </c>
      <c r="Q114" s="31">
        <v>4</v>
      </c>
      <c r="R114" s="146">
        <v>2</v>
      </c>
      <c r="S114" s="138">
        <v>2</v>
      </c>
      <c r="T114" s="56">
        <f t="shared" ref="T114:T117" si="21">SUM(N114:S114)</f>
        <v>15</v>
      </c>
      <c r="V114" s="22"/>
    </row>
    <row r="115" spans="1:22" s="29" customFormat="1" ht="15.75" x14ac:dyDescent="0.25">
      <c r="A115" s="309" t="s">
        <v>154</v>
      </c>
      <c r="B115" s="290"/>
      <c r="C115" s="290"/>
      <c r="D115" s="290"/>
      <c r="E115" s="290"/>
      <c r="F115" s="290"/>
      <c r="G115" s="290"/>
      <c r="H115" s="290"/>
      <c r="I115" s="290"/>
      <c r="J115" s="290"/>
      <c r="K115" s="285"/>
      <c r="L115" s="286" t="s">
        <v>45</v>
      </c>
      <c r="M115" s="286"/>
      <c r="N115" s="138">
        <v>4</v>
      </c>
      <c r="O115" s="138">
        <v>6</v>
      </c>
      <c r="P115" s="31">
        <v>4</v>
      </c>
      <c r="Q115" s="31">
        <v>6</v>
      </c>
      <c r="R115" s="146">
        <v>2</v>
      </c>
      <c r="S115" s="138">
        <v>7</v>
      </c>
      <c r="T115" s="56">
        <f t="shared" si="21"/>
        <v>29</v>
      </c>
      <c r="V115" s="22"/>
    </row>
    <row r="116" spans="1:22" s="29" customFormat="1" ht="15.75" x14ac:dyDescent="0.25">
      <c r="A116" s="304"/>
      <c r="B116" s="304"/>
      <c r="C116" s="304"/>
      <c r="D116" s="304"/>
      <c r="E116" s="304"/>
      <c r="F116" s="304"/>
      <c r="G116" s="304"/>
      <c r="H116" s="304"/>
      <c r="I116" s="304"/>
      <c r="J116" s="305"/>
      <c r="K116" s="285"/>
      <c r="L116" s="286" t="s">
        <v>46</v>
      </c>
      <c r="M116" s="286"/>
      <c r="N116" s="138">
        <v>0</v>
      </c>
      <c r="O116" s="138">
        <v>0</v>
      </c>
      <c r="P116" s="31">
        <v>0</v>
      </c>
      <c r="Q116" s="31">
        <v>0</v>
      </c>
      <c r="R116" s="146">
        <v>0</v>
      </c>
      <c r="S116" s="138">
        <v>0</v>
      </c>
      <c r="T116" s="56">
        <f t="shared" si="21"/>
        <v>0</v>
      </c>
      <c r="V116" s="22"/>
    </row>
    <row r="117" spans="1:22" s="29" customFormat="1" ht="30" customHeight="1" x14ac:dyDescent="0.25">
      <c r="A117" s="291" t="s">
        <v>89</v>
      </c>
      <c r="B117" s="291"/>
      <c r="C117" s="38"/>
      <c r="D117" s="38"/>
      <c r="E117" s="38"/>
      <c r="F117" s="38"/>
      <c r="G117" s="38"/>
      <c r="H117" s="38"/>
      <c r="I117" s="25"/>
      <c r="J117" s="39"/>
      <c r="K117" s="66"/>
      <c r="L117" s="292" t="s">
        <v>206</v>
      </c>
      <c r="M117" s="293"/>
      <c r="N117" s="279">
        <v>6</v>
      </c>
      <c r="O117" s="279">
        <v>20</v>
      </c>
      <c r="P117" s="280">
        <v>32</v>
      </c>
      <c r="Q117" s="280">
        <v>16</v>
      </c>
      <c r="R117" s="281">
        <v>42</v>
      </c>
      <c r="S117" s="279">
        <v>0</v>
      </c>
      <c r="T117" s="25">
        <f t="shared" si="21"/>
        <v>116</v>
      </c>
      <c r="V117" s="22"/>
    </row>
    <row r="118" spans="1:22" s="29" customFormat="1" ht="17.25" customHeight="1" x14ac:dyDescent="0.25">
      <c r="A118" s="290" t="s">
        <v>92</v>
      </c>
      <c r="B118" s="290"/>
      <c r="C118" s="38"/>
      <c r="D118" s="38"/>
      <c r="E118" s="38"/>
      <c r="F118" s="38"/>
      <c r="G118" s="38"/>
      <c r="H118" s="38"/>
      <c r="I118" s="25"/>
      <c r="J118" s="39"/>
      <c r="K118" s="66"/>
      <c r="L118" s="40"/>
      <c r="M118" s="41"/>
      <c r="N118" s="26"/>
      <c r="O118" s="26"/>
      <c r="P118" s="26"/>
      <c r="Q118" s="26"/>
      <c r="R118" s="26"/>
      <c r="S118" s="26"/>
      <c r="T118" s="25"/>
      <c r="V118" s="22"/>
    </row>
    <row r="119" spans="1:22" s="32" customFormat="1" ht="15.75" x14ac:dyDescent="0.25">
      <c r="A119" s="290" t="s">
        <v>147</v>
      </c>
      <c r="B119" s="290"/>
      <c r="C119" s="38"/>
      <c r="D119" s="38"/>
      <c r="E119" s="38"/>
      <c r="F119" s="38"/>
      <c r="G119" s="38"/>
      <c r="H119" s="38"/>
      <c r="I119" s="25"/>
      <c r="J119" s="39"/>
      <c r="K119" s="66"/>
      <c r="L119" s="40"/>
      <c r="M119" s="41"/>
      <c r="N119" s="26"/>
      <c r="O119" s="26"/>
      <c r="P119" s="26"/>
      <c r="Q119" s="26"/>
      <c r="R119" s="26"/>
      <c r="S119" s="26"/>
      <c r="T119" s="25"/>
      <c r="V119" s="22"/>
    </row>
    <row r="120" spans="1:22" s="29" customFormat="1" ht="24" customHeight="1" x14ac:dyDescent="0.25">
      <c r="A120" s="92"/>
      <c r="B120" s="32"/>
      <c r="C120" s="56"/>
      <c r="D120" s="56"/>
      <c r="E120" s="56"/>
      <c r="F120" s="56"/>
      <c r="G120" s="56"/>
      <c r="H120" s="56"/>
      <c r="I120" s="25"/>
      <c r="J120" s="39"/>
      <c r="K120" s="25"/>
      <c r="L120" s="289" t="s">
        <v>40</v>
      </c>
      <c r="M120" s="289"/>
      <c r="N120" s="49">
        <f t="shared" ref="N120:S120" si="22">SUM(N111:N113)/N23</f>
        <v>35.647058823529413</v>
      </c>
      <c r="O120" s="49">
        <f t="shared" si="22"/>
        <v>35.090909090909093</v>
      </c>
      <c r="P120" s="49">
        <f t="shared" si="22"/>
        <v>34.117647058823529</v>
      </c>
      <c r="Q120" s="49">
        <f t="shared" si="22"/>
        <v>35.272727272727273</v>
      </c>
      <c r="R120" s="49">
        <f t="shared" si="22"/>
        <v>33.375</v>
      </c>
      <c r="S120" s="49">
        <f t="shared" si="22"/>
        <v>36</v>
      </c>
      <c r="T120" s="25"/>
      <c r="V120" s="32"/>
    </row>
    <row r="121" spans="1:22" s="29" customFormat="1" ht="15.75" x14ac:dyDescent="0.25">
      <c r="A121" s="93"/>
      <c r="B121" s="32"/>
      <c r="C121" s="63"/>
      <c r="D121" s="63"/>
      <c r="E121" s="63"/>
      <c r="F121" s="63"/>
      <c r="G121" s="63"/>
      <c r="H121" s="63"/>
      <c r="I121" s="25"/>
      <c r="J121" s="39"/>
      <c r="K121" s="25"/>
      <c r="L121" s="50"/>
      <c r="M121" s="51"/>
      <c r="N121" s="52"/>
      <c r="O121" s="52"/>
      <c r="P121" s="52"/>
      <c r="Q121" s="52"/>
      <c r="R121" s="52"/>
      <c r="S121" s="52"/>
      <c r="T121" s="25"/>
      <c r="V121" s="32"/>
    </row>
    <row r="122" spans="1:22" ht="21.75" customHeight="1" x14ac:dyDescent="0.25">
      <c r="A122" s="93"/>
      <c r="B122" s="16"/>
      <c r="C122" s="63"/>
      <c r="D122" s="63"/>
      <c r="E122" s="63"/>
      <c r="F122" s="63"/>
      <c r="G122" s="63"/>
      <c r="H122" s="63"/>
      <c r="I122" s="36"/>
      <c r="J122" s="39"/>
      <c r="K122" s="27"/>
      <c r="L122" s="289" t="s">
        <v>41</v>
      </c>
      <c r="M122" s="289"/>
      <c r="N122" s="52">
        <f t="shared" ref="N122:S122" si="23">N111+N112+N113-N23*36</f>
        <v>-6</v>
      </c>
      <c r="O122" s="52">
        <f t="shared" si="23"/>
        <v>-20</v>
      </c>
      <c r="P122" s="52">
        <f t="shared" si="23"/>
        <v>-32</v>
      </c>
      <c r="Q122" s="52">
        <f t="shared" si="23"/>
        <v>-16</v>
      </c>
      <c r="R122" s="52">
        <f t="shared" si="23"/>
        <v>-42</v>
      </c>
      <c r="S122" s="52">
        <f t="shared" si="23"/>
        <v>0</v>
      </c>
      <c r="T122" s="25">
        <f>SUM(N122:S122)</f>
        <v>-116</v>
      </c>
    </row>
    <row r="123" spans="1:22" ht="15.75" x14ac:dyDescent="0.25">
      <c r="A123" s="93"/>
      <c r="B123" s="42"/>
      <c r="C123" s="63"/>
      <c r="D123" s="63"/>
      <c r="E123" s="63"/>
      <c r="F123" s="63"/>
      <c r="G123" s="63"/>
      <c r="H123" s="63"/>
      <c r="I123" s="36"/>
      <c r="J123" s="39"/>
      <c r="K123" s="27"/>
      <c r="L123" s="36"/>
      <c r="M123" s="43"/>
      <c r="N123" s="41">
        <v>-6</v>
      </c>
      <c r="O123" s="41">
        <v>-20</v>
      </c>
      <c r="P123" s="41">
        <v>-32</v>
      </c>
      <c r="Q123" s="41">
        <v>-16</v>
      </c>
      <c r="R123" s="41">
        <v>-42</v>
      </c>
      <c r="S123" s="41">
        <v>0</v>
      </c>
      <c r="T123" s="25">
        <v>-116</v>
      </c>
    </row>
    <row r="124" spans="1:22" ht="15.75" x14ac:dyDescent="0.25">
      <c r="A124" s="93"/>
      <c r="B124" s="42"/>
      <c r="C124" s="63"/>
      <c r="D124" s="63"/>
      <c r="E124" s="63"/>
      <c r="F124" s="63"/>
      <c r="G124" s="63"/>
      <c r="H124" s="63"/>
      <c r="I124" s="36"/>
      <c r="J124" s="39"/>
      <c r="K124" s="27"/>
      <c r="L124" s="36"/>
      <c r="M124" s="43"/>
      <c r="N124" s="41"/>
      <c r="O124" s="41"/>
      <c r="P124" s="41"/>
      <c r="Q124" s="41"/>
      <c r="R124" s="41"/>
      <c r="S124" s="41"/>
      <c r="T124" s="25"/>
    </row>
    <row r="125" spans="1:22" ht="15.75" x14ac:dyDescent="0.25">
      <c r="A125" s="93"/>
      <c r="B125" s="42"/>
      <c r="C125" s="63"/>
      <c r="D125" s="63"/>
      <c r="E125" s="63"/>
      <c r="F125" s="63"/>
      <c r="G125" s="63"/>
      <c r="H125" s="63"/>
      <c r="I125" s="43"/>
      <c r="J125" s="39"/>
      <c r="K125" s="67"/>
      <c r="L125" s="43"/>
      <c r="M125" s="47"/>
      <c r="N125" s="44"/>
      <c r="O125" s="44"/>
      <c r="P125" s="44"/>
      <c r="Q125" s="44"/>
      <c r="R125" s="44"/>
      <c r="S125" s="44"/>
      <c r="T125" s="10"/>
    </row>
    <row r="126" spans="1:22" ht="18.75" x14ac:dyDescent="0.25">
      <c r="A126" s="94"/>
      <c r="B126" s="45"/>
      <c r="C126" s="63"/>
      <c r="D126" s="63"/>
      <c r="E126" s="63"/>
      <c r="F126" s="63"/>
      <c r="G126" s="63"/>
      <c r="H126" s="63"/>
      <c r="I126" s="46"/>
      <c r="J126" s="39"/>
      <c r="K126" s="68"/>
      <c r="L126" s="46"/>
      <c r="M126" s="48"/>
      <c r="N126" s="48"/>
      <c r="O126" s="48"/>
      <c r="P126" s="48"/>
      <c r="Q126" s="48"/>
      <c r="R126" s="48"/>
      <c r="S126" s="48"/>
      <c r="T126" s="33"/>
    </row>
    <row r="127" spans="1:22" x14ac:dyDescent="0.2">
      <c r="L127" s="47"/>
      <c r="M127" s="47"/>
      <c r="N127" s="47"/>
      <c r="O127" s="47"/>
      <c r="P127" s="47"/>
      <c r="Q127" s="47"/>
      <c r="R127" s="47"/>
      <c r="S127" s="47"/>
    </row>
  </sheetData>
  <mergeCells count="46">
    <mergeCell ref="I21:I23"/>
    <mergeCell ref="J21:J23"/>
    <mergeCell ref="A12:R13"/>
    <mergeCell ref="A20:A23"/>
    <mergeCell ref="B20:B23"/>
    <mergeCell ref="N20:S20"/>
    <mergeCell ref="K22:K23"/>
    <mergeCell ref="L22:M22"/>
    <mergeCell ref="G21:G23"/>
    <mergeCell ref="A17:S17"/>
    <mergeCell ref="A18:S18"/>
    <mergeCell ref="K21:M21"/>
    <mergeCell ref="C20:H20"/>
    <mergeCell ref="E21:E23"/>
    <mergeCell ref="D21:D23"/>
    <mergeCell ref="I20:M20"/>
    <mergeCell ref="C21:C23"/>
    <mergeCell ref="H21:H23"/>
    <mergeCell ref="F21:F23"/>
    <mergeCell ref="C80:H80"/>
    <mergeCell ref="C26:H26"/>
    <mergeCell ref="C81:H81"/>
    <mergeCell ref="C82:H82"/>
    <mergeCell ref="C49:H49"/>
    <mergeCell ref="C61:H61"/>
    <mergeCell ref="A119:B119"/>
    <mergeCell ref="A116:J116"/>
    <mergeCell ref="C110:H110"/>
    <mergeCell ref="A113:J113"/>
    <mergeCell ref="A115:J115"/>
    <mergeCell ref="A112:J112"/>
    <mergeCell ref="C89:H89"/>
    <mergeCell ref="C101:H101"/>
    <mergeCell ref="L122:M122"/>
    <mergeCell ref="L113:M113"/>
    <mergeCell ref="L114:M114"/>
    <mergeCell ref="L115:M115"/>
    <mergeCell ref="L116:M116"/>
    <mergeCell ref="L117:M117"/>
    <mergeCell ref="K111:K116"/>
    <mergeCell ref="L112:M112"/>
    <mergeCell ref="L111:M111"/>
    <mergeCell ref="A111:J111"/>
    <mergeCell ref="L120:M120"/>
    <mergeCell ref="A118:B118"/>
    <mergeCell ref="A117:B117"/>
  </mergeCells>
  <phoneticPr fontId="0" type="noConversion"/>
  <pageMargins left="0.11811023622047245" right="3.937007874015748E-2" top="0.47244094488188981" bottom="0.19685039370078741" header="0" footer="0"/>
  <pageSetup paperSize="9" scale="72" orientation="landscape" verticalDpi="300" r:id="rId1"/>
  <headerFooter alignWithMargins="0"/>
  <colBreaks count="1" manualBreakCount="1">
    <brk id="20" max="1048575" man="1"/>
  </colBreaks>
  <ignoredErrors>
    <ignoredError sqref="L61:M61 O10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B7" sqref="B7"/>
    </sheetView>
  </sheetViews>
  <sheetFormatPr defaultColWidth="9.140625" defaultRowHeight="15" x14ac:dyDescent="0.2"/>
  <cols>
    <col min="1" max="1" width="9.140625" style="4"/>
    <col min="2" max="2" width="119" style="4" customWidth="1"/>
    <col min="3" max="4" width="13.42578125" style="4" customWidth="1"/>
    <col min="5" max="16384" width="9.140625" style="4"/>
  </cols>
  <sheetData>
    <row r="1" spans="1:2" ht="15" customHeight="1" x14ac:dyDescent="0.2">
      <c r="A1" s="333" t="s">
        <v>208</v>
      </c>
      <c r="B1"/>
    </row>
    <row r="2" spans="1:2" ht="15" customHeight="1" x14ac:dyDescent="0.2">
      <c r="A2" s="333" t="s">
        <v>209</v>
      </c>
      <c r="B2"/>
    </row>
    <row r="3" spans="1:2" ht="15.75" x14ac:dyDescent="0.2">
      <c r="A3" s="334"/>
      <c r="B3"/>
    </row>
    <row r="4" spans="1:2" ht="15.75" x14ac:dyDescent="0.2">
      <c r="A4" s="335" t="s">
        <v>85</v>
      </c>
      <c r="B4" s="336" t="s">
        <v>86</v>
      </c>
    </row>
    <row r="5" spans="1:2" ht="15.75" x14ac:dyDescent="0.2">
      <c r="A5" s="337"/>
      <c r="B5" s="338" t="s">
        <v>210</v>
      </c>
    </row>
    <row r="6" spans="1:2" ht="15.75" x14ac:dyDescent="0.2">
      <c r="A6" s="337">
        <v>1</v>
      </c>
      <c r="B6" s="338" t="s">
        <v>139</v>
      </c>
    </row>
    <row r="7" spans="1:2" ht="15.75" x14ac:dyDescent="0.2">
      <c r="A7" s="337">
        <v>2</v>
      </c>
      <c r="B7" s="5" t="s">
        <v>211</v>
      </c>
    </row>
    <row r="8" spans="1:2" ht="15.75" x14ac:dyDescent="0.2">
      <c r="A8" s="337">
        <v>3</v>
      </c>
      <c r="B8" s="5" t="s">
        <v>140</v>
      </c>
    </row>
    <row r="9" spans="1:2" ht="15.75" x14ac:dyDescent="0.2">
      <c r="A9" s="337">
        <v>4</v>
      </c>
      <c r="B9" s="5" t="s">
        <v>212</v>
      </c>
    </row>
    <row r="10" spans="1:2" ht="15.75" x14ac:dyDescent="0.2">
      <c r="A10" s="337"/>
      <c r="B10" s="338" t="s">
        <v>213</v>
      </c>
    </row>
    <row r="11" spans="1:2" ht="15.75" x14ac:dyDescent="0.2">
      <c r="A11" s="337">
        <v>1</v>
      </c>
      <c r="B11" s="5" t="s">
        <v>214</v>
      </c>
    </row>
    <row r="12" spans="1:2" ht="15.75" x14ac:dyDescent="0.2">
      <c r="A12" s="337">
        <v>2</v>
      </c>
      <c r="B12" s="5" t="s">
        <v>215</v>
      </c>
    </row>
    <row r="13" spans="1:2" ht="15.75" x14ac:dyDescent="0.2">
      <c r="A13" s="337"/>
      <c r="B13" s="5" t="s">
        <v>216</v>
      </c>
    </row>
    <row r="14" spans="1:2" ht="15.75" x14ac:dyDescent="0.2">
      <c r="A14" s="337"/>
      <c r="B14" s="338" t="s">
        <v>217</v>
      </c>
    </row>
    <row r="15" spans="1:2" ht="15.75" x14ac:dyDescent="0.2">
      <c r="A15" s="337">
        <v>1</v>
      </c>
      <c r="B15" s="5" t="s">
        <v>218</v>
      </c>
    </row>
    <row r="16" spans="1:2" ht="15.75" x14ac:dyDescent="0.2">
      <c r="A16" s="337">
        <v>2</v>
      </c>
      <c r="B16" s="5" t="s">
        <v>219</v>
      </c>
    </row>
    <row r="17" spans="1:2" ht="15.75" x14ac:dyDescent="0.2">
      <c r="A17" s="339">
        <v>3</v>
      </c>
      <c r="B17" s="5" t="s">
        <v>220</v>
      </c>
    </row>
    <row r="18" spans="1:2" ht="15.75" x14ac:dyDescent="0.2">
      <c r="A18" s="339"/>
      <c r="B18" s="5" t="s">
        <v>221</v>
      </c>
    </row>
    <row r="19" spans="1:2" ht="15.75" x14ac:dyDescent="0.2">
      <c r="A19" s="339"/>
      <c r="B19" s="5" t="s">
        <v>222</v>
      </c>
    </row>
    <row r="20" spans="1:2" ht="15.75" x14ac:dyDescent="0.2">
      <c r="A20" s="339"/>
      <c r="B20" s="5" t="s">
        <v>223</v>
      </c>
    </row>
    <row r="21" spans="1:2" ht="15.75" x14ac:dyDescent="0.2">
      <c r="A21" s="339"/>
      <c r="B21" s="5" t="s">
        <v>224</v>
      </c>
    </row>
    <row r="22" spans="1:2" ht="15.75" x14ac:dyDescent="0.2">
      <c r="A22" s="339"/>
      <c r="B22" s="5" t="s">
        <v>225</v>
      </c>
    </row>
    <row r="23" spans="1:2" ht="15.75" x14ac:dyDescent="0.2">
      <c r="A23" s="339"/>
      <c r="B23" s="5" t="s">
        <v>226</v>
      </c>
    </row>
    <row r="24" spans="1:2" ht="15.75" x14ac:dyDescent="0.2">
      <c r="A24" s="337"/>
      <c r="B24" s="338" t="s">
        <v>227</v>
      </c>
    </row>
    <row r="25" spans="1:2" ht="15.75" x14ac:dyDescent="0.2">
      <c r="A25" s="337">
        <v>1</v>
      </c>
      <c r="B25" s="338" t="s">
        <v>228</v>
      </c>
    </row>
    <row r="26" spans="1:2" ht="15.75" x14ac:dyDescent="0.2">
      <c r="A26" s="337">
        <v>2</v>
      </c>
      <c r="B26" s="338" t="s">
        <v>229</v>
      </c>
    </row>
    <row r="27" spans="1:2" ht="15.75" x14ac:dyDescent="0.2">
      <c r="A27" s="337">
        <v>3</v>
      </c>
      <c r="B27" s="338" t="s">
        <v>230</v>
      </c>
    </row>
    <row r="28" spans="1:2" x14ac:dyDescent="0.2">
      <c r="A28" s="97"/>
      <c r="B28" s="80"/>
    </row>
    <row r="29" spans="1:2" ht="15.75" x14ac:dyDescent="0.25">
      <c r="A29" s="97"/>
      <c r="B29" s="79"/>
    </row>
    <row r="30" spans="1:2" ht="18.75" x14ac:dyDescent="0.3">
      <c r="A30" s="97"/>
      <c r="B30" s="78"/>
    </row>
    <row r="31" spans="1:2" ht="18.75" x14ac:dyDescent="0.3">
      <c r="A31" s="97"/>
      <c r="B31" s="78"/>
    </row>
    <row r="32" spans="1:2" x14ac:dyDescent="0.2">
      <c r="A32" s="97"/>
      <c r="B32" s="80"/>
    </row>
    <row r="33" spans="1:2" ht="18.75" x14ac:dyDescent="0.3">
      <c r="A33" s="97"/>
      <c r="B33" s="78"/>
    </row>
    <row r="34" spans="1:2" ht="18.75" x14ac:dyDescent="0.3">
      <c r="A34" s="97"/>
      <c r="B34" s="78"/>
    </row>
  </sheetData>
  <mergeCells count="1">
    <mergeCell ref="A17:A23"/>
  </mergeCells>
  <pageMargins left="0.39370078740157483" right="0.39370078740157483" top="0.52" bottom="0.25" header="0.51181102362204722" footer="0.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Титульный</vt:lpstr>
      <vt:lpstr>Бюджет времени</vt:lpstr>
      <vt:lpstr>Развернутый</vt:lpstr>
      <vt:lpstr>Кабинеты</vt:lpstr>
      <vt:lpstr>Развернутый!Область_печати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Зам по уч</cp:lastModifiedBy>
  <cp:lastPrinted>2018-04-10T18:55:46Z</cp:lastPrinted>
  <dcterms:created xsi:type="dcterms:W3CDTF">1996-10-08T23:32:33Z</dcterms:created>
  <dcterms:modified xsi:type="dcterms:W3CDTF">2018-04-10T19:43:23Z</dcterms:modified>
</cp:coreProperties>
</file>