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570" windowHeight="783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Численность!$A$1:$O$86</definedName>
  </definedNames>
  <calcPr calcId="145621"/>
</workbook>
</file>

<file path=xl/calcChain.xml><?xml version="1.0" encoding="utf-8"?>
<calcChain xmlns="http://schemas.openxmlformats.org/spreadsheetml/2006/main">
  <c r="N12" i="1" l="1"/>
  <c r="N85" i="1"/>
  <c r="N84" i="1"/>
  <c r="N83" i="1"/>
  <c r="N82" i="1"/>
  <c r="N80" i="1"/>
  <c r="N79" i="1"/>
  <c r="N78" i="1"/>
  <c r="N77" i="1"/>
  <c r="N76" i="1"/>
  <c r="N75" i="1"/>
  <c r="N74" i="1"/>
  <c r="N73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2" i="1"/>
  <c r="N51" i="1"/>
  <c r="N50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N4" i="1"/>
  <c r="K75" i="1" l="1"/>
  <c r="K85" i="1" l="1"/>
  <c r="K84" i="1"/>
  <c r="K83" i="1"/>
  <c r="K82" i="1"/>
  <c r="K81" i="1"/>
  <c r="K80" i="1"/>
  <c r="K79" i="1"/>
  <c r="K78" i="1"/>
  <c r="K77" i="1"/>
  <c r="K76" i="1"/>
  <c r="K74" i="1"/>
  <c r="K50" i="1"/>
  <c r="K36" i="1"/>
  <c r="K35" i="1"/>
  <c r="K34" i="1"/>
  <c r="K33" i="1"/>
  <c r="K32" i="1"/>
  <c r="K31" i="1"/>
  <c r="K16" i="1"/>
  <c r="K4" i="1"/>
  <c r="N37" i="1" l="1"/>
  <c r="M37" i="1"/>
  <c r="L37" i="1"/>
  <c r="J37" i="1"/>
  <c r="I37" i="1"/>
  <c r="H37" i="1"/>
  <c r="G37" i="1"/>
  <c r="F37" i="1"/>
  <c r="N67" i="1"/>
  <c r="M67" i="1"/>
  <c r="L67" i="1"/>
  <c r="J67" i="1"/>
  <c r="I67" i="1"/>
  <c r="H67" i="1"/>
  <c r="F67" i="1"/>
  <c r="G86" i="1" l="1"/>
  <c r="H86" i="1"/>
  <c r="L86" i="1"/>
  <c r="M86" i="1"/>
  <c r="N86" i="1"/>
  <c r="O31" i="1" l="1"/>
  <c r="O36" i="1"/>
  <c r="O16" i="1"/>
  <c r="K52" i="1" l="1"/>
  <c r="J68" i="1" l="1"/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37" i="1" l="1"/>
  <c r="O29" i="1" l="1"/>
  <c r="O23" i="1"/>
  <c r="K66" i="1" l="1"/>
  <c r="K64" i="1"/>
  <c r="F42" i="1"/>
  <c r="G68" i="1"/>
  <c r="N42" i="1" l="1"/>
  <c r="F39" i="1"/>
  <c r="F44" i="1"/>
  <c r="L42" i="1"/>
  <c r="K41" i="1" s="1"/>
  <c r="K39" i="1"/>
  <c r="N68" i="1"/>
  <c r="L68" i="1"/>
  <c r="F68" i="1"/>
  <c r="H68" i="1"/>
  <c r="M68" i="1"/>
  <c r="I68" i="1"/>
  <c r="K73" i="1"/>
  <c r="K54" i="1"/>
  <c r="K55" i="1"/>
  <c r="K56" i="1"/>
  <c r="K57" i="1"/>
  <c r="K58" i="1"/>
  <c r="K59" i="1"/>
  <c r="K60" i="1"/>
  <c r="K61" i="1"/>
  <c r="K62" i="1"/>
  <c r="K63" i="1"/>
  <c r="K86" i="1" l="1"/>
  <c r="K67" i="1"/>
  <c r="F43" i="1"/>
  <c r="L45" i="1" s="1"/>
  <c r="G45" i="1"/>
  <c r="G44" i="1"/>
  <c r="G42" i="1"/>
  <c r="G43" i="1"/>
  <c r="N45" i="1" s="1"/>
  <c r="G39" i="1"/>
  <c r="O13" i="1" l="1"/>
  <c r="O5" i="1"/>
  <c r="O6" i="1"/>
  <c r="O7" i="1"/>
  <c r="O8" i="1"/>
  <c r="O9" i="1"/>
  <c r="O10" i="1"/>
  <c r="O12" i="1"/>
  <c r="O14" i="1"/>
  <c r="O15" i="1"/>
  <c r="O17" i="1"/>
  <c r="O18" i="1"/>
  <c r="O19" i="1"/>
  <c r="O21" i="1"/>
  <c r="O22" i="1"/>
  <c r="O25" i="1"/>
  <c r="O26" i="1"/>
  <c r="O27" i="1"/>
  <c r="O28" i="1"/>
  <c r="O30" i="1"/>
  <c r="O32" i="1"/>
  <c r="O33" i="1"/>
  <c r="F40" i="1" l="1"/>
  <c r="F45" i="1"/>
  <c r="L46" i="1" l="1"/>
  <c r="F46" i="1"/>
  <c r="G40" i="1" l="1"/>
  <c r="N46" i="1" s="1"/>
  <c r="G46" i="1" l="1"/>
  <c r="O37" i="1" l="1"/>
  <c r="K68" i="1" l="1"/>
  <c r="K40" i="1"/>
</calcChain>
</file>

<file path=xl/sharedStrings.xml><?xml version="1.0" encoding="utf-8"?>
<sst xmlns="http://schemas.openxmlformats.org/spreadsheetml/2006/main" count="207" uniqueCount="173">
  <si>
    <t>Код</t>
  </si>
  <si>
    <t>Наименование специальности</t>
  </si>
  <si>
    <t>Сроки обучен</t>
  </si>
  <si>
    <t>Группа</t>
  </si>
  <si>
    <t>Всего</t>
  </si>
  <si>
    <t>ПОДГОТОВКА СПЕЦИАЛИСТОВ СРЕДНЕГО ЗВЕНА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</si>
  <si>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</si>
  <si>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</si>
  <si>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</si>
  <si>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</si>
  <si>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</si>
  <si>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</si>
  <si>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</si>
  <si>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</si>
  <si>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</si>
  <si>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</si>
  <si>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</si>
  <si>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</si>
  <si>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</si>
  <si>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</si>
  <si>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</si>
  <si>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</si>
  <si>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</si>
  <si>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</si>
  <si>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</si>
  <si>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ТО и ремонт автомобильного транспорта</t>
  </si>
  <si>
    <t>АМ-41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</si>
  <si>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</si>
  <si>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</si>
  <si>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</si>
  <si>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</si>
  <si>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</si>
  <si>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</si>
  <si>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</si>
  <si>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</si>
  <si>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</si>
  <si>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</si>
  <si>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</si>
  <si>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ПОДГОТОВКА КВАЛИФИЦИРОВАННЫХ РАБОЧИХ (СЛУЖАЩИХ)</t>
  </si>
  <si>
    <t>43.01.09</t>
  </si>
  <si>
    <t>Повар, кондитер</t>
  </si>
  <si>
    <t>Портной</t>
  </si>
  <si>
    <t>ПШ-01в</t>
  </si>
  <si>
    <t>ПШ-02в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</si>
  <si>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</si>
  <si>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</si>
  <si>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</si>
  <si>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</si>
  <si>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</si>
  <si>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</si>
  <si>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</si>
  <si>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</si>
  <si>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</si>
  <si>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3г. 10м</t>
  </si>
  <si>
    <t>2г10м</t>
  </si>
  <si>
    <t>МТО-013ф</t>
  </si>
  <si>
    <t>23.02.03</t>
  </si>
  <si>
    <t>Акад отп</t>
  </si>
  <si>
    <t>3г10м</t>
  </si>
  <si>
    <t>35.01.14</t>
  </si>
  <si>
    <t>13.01.10</t>
  </si>
  <si>
    <t>29.01.07</t>
  </si>
  <si>
    <t>№п/п</t>
  </si>
  <si>
    <t>Э-32з</t>
  </si>
  <si>
    <t>Э-42з</t>
  </si>
  <si>
    <t>М-42з</t>
  </si>
  <si>
    <t>Экономика и бухгалтерский учет</t>
  </si>
  <si>
    <t>40.02.01</t>
  </si>
  <si>
    <t>Право и организация социального обеспечения</t>
  </si>
  <si>
    <t>Всего по Заочному отд</t>
  </si>
  <si>
    <t>№пп</t>
  </si>
  <si>
    <t>Технология сахаристых продуктов</t>
  </si>
  <si>
    <t>19.02.04</t>
  </si>
  <si>
    <t>В-12в</t>
  </si>
  <si>
    <t>ЭР-31</t>
  </si>
  <si>
    <t>ПКД-21</t>
  </si>
  <si>
    <t>Э-52з</t>
  </si>
  <si>
    <t>М-52з</t>
  </si>
  <si>
    <t>Э-41</t>
  </si>
  <si>
    <t>Э-22з</t>
  </si>
  <si>
    <t>25</t>
  </si>
  <si>
    <t>35.02.05</t>
  </si>
  <si>
    <t xml:space="preserve">Общая численность </t>
  </si>
  <si>
    <t>№ п/п</t>
  </si>
  <si>
    <t>бюджет</t>
  </si>
  <si>
    <t>внебюджет</t>
  </si>
  <si>
    <t xml:space="preserve">08.01.25 </t>
  </si>
  <si>
    <t>Мастер отделочных строительных и декоративных работ</t>
  </si>
  <si>
    <t>2г. 10 мес.</t>
  </si>
  <si>
    <t>Колич групп бюджет</t>
  </si>
  <si>
    <t>Колич групп внебюджет</t>
  </si>
  <si>
    <t>23.02.07</t>
  </si>
  <si>
    <t>АМД-11</t>
  </si>
  <si>
    <t>В-22в</t>
  </si>
  <si>
    <t>ЭР-41</t>
  </si>
  <si>
    <t>ПКД-31</t>
  </si>
  <si>
    <t>Колич групп очное</t>
  </si>
  <si>
    <t>Колич групп очно-заочное</t>
  </si>
  <si>
    <t>Очная форма</t>
  </si>
  <si>
    <t>ТО и ремонт двигателей, систем агрегатов автомобилей</t>
  </si>
  <si>
    <t>Колич групп очно</t>
  </si>
  <si>
    <t>Колич групп очно-заочно</t>
  </si>
  <si>
    <t>кол-во обуч-ся</t>
  </si>
  <si>
    <t>уч. групп ППССЗ очн. обучения</t>
  </si>
  <si>
    <t>уч. групп ППКРС очн. обучения</t>
  </si>
  <si>
    <t xml:space="preserve">уч. групп ППКРС очн.-заочн. обучения </t>
  </si>
  <si>
    <t>Ю-22з</t>
  </si>
  <si>
    <t>Всего по ППКРС</t>
  </si>
  <si>
    <t>Всего по ППССЗ</t>
  </si>
  <si>
    <t>групп</t>
  </si>
  <si>
    <t>Всего очное,               очно-заочное</t>
  </si>
  <si>
    <t>Кол-во мест для приема, перевода</t>
  </si>
  <si>
    <t>1г. 10м</t>
  </si>
  <si>
    <t>В-32в</t>
  </si>
  <si>
    <t>АМД-21</t>
  </si>
  <si>
    <t>А-21</t>
  </si>
  <si>
    <t>ТПР-31</t>
  </si>
  <si>
    <t>ПКД-41</t>
  </si>
  <si>
    <t>43.01.02</t>
  </si>
  <si>
    <t>Парикмахер</t>
  </si>
  <si>
    <t>2г.10м</t>
  </si>
  <si>
    <t>ЭК-22з</t>
  </si>
  <si>
    <t>Ю-32з</t>
  </si>
  <si>
    <r>
      <t xml:space="preserve">Очная форма  </t>
    </r>
    <r>
      <rPr>
        <b/>
        <sz val="10"/>
        <color theme="1"/>
        <rFont val="Times New Roman"/>
        <family val="1"/>
        <charset val="204"/>
      </rPr>
      <t>бюджет</t>
    </r>
  </si>
  <si>
    <r>
      <t xml:space="preserve">О-з форма  </t>
    </r>
    <r>
      <rPr>
        <b/>
        <sz val="8"/>
        <rFont val="Times New Roman"/>
        <family val="1"/>
        <charset val="204"/>
      </rPr>
      <t>бюджет</t>
    </r>
  </si>
  <si>
    <r>
      <t xml:space="preserve">О-з форма  </t>
    </r>
    <r>
      <rPr>
        <b/>
        <sz val="8"/>
        <rFont val="Times New Roman"/>
        <family val="1"/>
        <charset val="204"/>
      </rPr>
      <t>внебюджет</t>
    </r>
  </si>
  <si>
    <t>МШД-023ф</t>
  </si>
  <si>
    <t xml:space="preserve">    1г.10 мес.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</si>
  <si>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уч. групп ППССЗ </t>
    </r>
    <r>
      <rPr>
        <b/>
        <sz val="8"/>
        <color theme="1"/>
        <rFont val="Times New Roman"/>
        <family val="1"/>
        <charset val="204"/>
      </rPr>
      <t>ЗАОЧН.</t>
    </r>
    <r>
      <rPr>
        <sz val="8"/>
        <color theme="1"/>
        <rFont val="Times New Roman"/>
        <family val="1"/>
        <charset val="204"/>
      </rPr>
      <t xml:space="preserve"> обучения </t>
    </r>
    <r>
      <rPr>
        <b/>
        <sz val="8"/>
        <color theme="1"/>
        <rFont val="Times New Roman"/>
        <family val="1"/>
        <charset val="204"/>
      </rPr>
      <t>БЮДЖЕТ</t>
    </r>
  </si>
  <si>
    <r>
      <t xml:space="preserve">уч. групп ППССЗ </t>
    </r>
    <r>
      <rPr>
        <b/>
        <sz val="8"/>
        <color theme="1"/>
        <rFont val="Times New Roman"/>
        <family val="1"/>
        <charset val="204"/>
      </rPr>
      <t>ЗАОЧН.</t>
    </r>
    <r>
      <rPr>
        <sz val="8"/>
        <color theme="1"/>
        <rFont val="Times New Roman"/>
        <family val="1"/>
        <charset val="204"/>
      </rPr>
      <t xml:space="preserve">обучения </t>
    </r>
    <r>
      <rPr>
        <b/>
        <sz val="8"/>
        <color theme="1"/>
        <rFont val="Times New Roman"/>
        <family val="1"/>
        <charset val="204"/>
      </rPr>
      <t>ВНЕБЮДЖЕТ</t>
    </r>
  </si>
  <si>
    <r>
      <t xml:space="preserve">уч.групп ППССЗ </t>
    </r>
    <r>
      <rPr>
        <b/>
        <sz val="8"/>
        <color theme="1"/>
        <rFont val="Times New Roman"/>
        <family val="1"/>
        <charset val="204"/>
      </rPr>
      <t>очно-заочн</t>
    </r>
    <r>
      <rPr>
        <sz val="8"/>
        <color theme="1"/>
        <rFont val="Times New Roman"/>
        <family val="1"/>
        <charset val="204"/>
      </rPr>
      <t xml:space="preserve">. обучения </t>
    </r>
    <r>
      <rPr>
        <b/>
        <sz val="8"/>
        <color theme="1"/>
        <rFont val="Times New Roman"/>
        <family val="1"/>
        <charset val="204"/>
      </rPr>
      <t>БЮДЖЕТ</t>
    </r>
  </si>
  <si>
    <t>ИТОГО ВНЕБЮДЖЕТ</t>
  </si>
  <si>
    <t>чел.</t>
  </si>
  <si>
    <r>
      <rPr>
        <b/>
        <sz val="10"/>
        <rFont val="Times New Roman"/>
        <family val="1"/>
        <charset val="204"/>
      </rPr>
      <t>ИТОГО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бюджет</t>
    </r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</si>
  <si>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</si>
  <si>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</si>
  <si>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Гос.заданию 2021</t>
  </si>
  <si>
    <t>ппкрс</t>
  </si>
  <si>
    <t>по факту</t>
  </si>
  <si>
    <t>ппссз</t>
  </si>
  <si>
    <t>всего</t>
  </si>
  <si>
    <t>Кол-во иностр. студентов</t>
  </si>
  <si>
    <t>группы</t>
  </si>
  <si>
    <r>
      <t xml:space="preserve">Кол-во мест для приема, перевода, в т.ч. для </t>
    </r>
    <r>
      <rPr>
        <sz val="8"/>
        <color rgb="FFFF0000"/>
        <rFont val="Times New Roman"/>
        <family val="1"/>
        <charset val="204"/>
      </rPr>
      <t xml:space="preserve">иностранных </t>
    </r>
    <r>
      <rPr>
        <sz val="8"/>
        <rFont val="Times New Roman"/>
        <family val="1"/>
        <charset val="204"/>
      </rPr>
      <t>студентов</t>
    </r>
  </si>
  <si>
    <r>
      <t xml:space="preserve">Кол-во </t>
    </r>
    <r>
      <rPr>
        <sz val="8"/>
        <color rgb="FFFF0000"/>
        <rFont val="Times New Roman"/>
        <family val="1"/>
        <charset val="204"/>
      </rPr>
      <t>иностр.</t>
    </r>
    <r>
      <rPr>
        <sz val="8"/>
        <rFont val="Times New Roman"/>
        <family val="1"/>
        <charset val="204"/>
      </rPr>
      <t xml:space="preserve"> студентов</t>
    </r>
  </si>
  <si>
    <t>Численность обучающихся заочной формы обучения</t>
  </si>
  <si>
    <t>ЭК-32з</t>
  </si>
  <si>
    <t>Ю-42з</t>
  </si>
  <si>
    <t>ПК-023ф</t>
  </si>
  <si>
    <t>МШД-033ф</t>
  </si>
  <si>
    <t>ПР-02</t>
  </si>
  <si>
    <t>А-31</t>
  </si>
  <si>
    <t>АМД-31</t>
  </si>
  <si>
    <t>ТСП-41</t>
  </si>
  <si>
    <t>ТПР-41</t>
  </si>
  <si>
    <t>В-42в</t>
  </si>
  <si>
    <t>ТПР-11</t>
  </si>
  <si>
    <t>Техническое обслуживание и ремонт двигателей, систем и агрегатов автомобилей</t>
  </si>
  <si>
    <t>АМД-22з</t>
  </si>
  <si>
    <t>ПК-013ф</t>
  </si>
  <si>
    <t>ПК-01</t>
  </si>
  <si>
    <t>43.02.09</t>
  </si>
  <si>
    <t>3г.10 мес.</t>
  </si>
  <si>
    <t>Электромонтер по ремонту и облуживанию электрооборудования (по отраслям)</t>
  </si>
  <si>
    <t>4г. 10м</t>
  </si>
  <si>
    <t>3г 10м</t>
  </si>
  <si>
    <t>ТСП-11</t>
  </si>
  <si>
    <t xml:space="preserve">35.02.05 </t>
  </si>
  <si>
    <t>4 г.10 м.</t>
  </si>
  <si>
    <t>А-22з</t>
  </si>
  <si>
    <t>3г.10 м.</t>
  </si>
  <si>
    <t xml:space="preserve">   </t>
  </si>
  <si>
    <t>Численность обучающихся ТОГАПОУ «Аграрно-промышленный колледж» по состоянию на 24.03.2023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</si>
</sst>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Arial Black"/>
      <family val="2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42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1" fontId="19" fillId="0" borderId="0" xfId="0" applyNumberFormat="1" applyFont="1" applyBorder="1"/>
    <xf numFmtId="0" fontId="19" fillId="0" borderId="0" xfId="0" applyFont="1" applyBorder="1"/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" fontId="19" fillId="0" borderId="0" xfId="0" applyNumberFormat="1" applyFont="1" applyBorder="1" applyAlignment="1"/>
    <xf numFmtId="0" fontId="19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/>
    <xf numFmtId="1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49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6" fillId="0" borderId="12" xfId="0" applyFont="1" applyBorder="1"/>
    <xf numFmtId="0" fontId="23" fillId="2" borderId="0" xfId="0" applyFont="1" applyFill="1" applyBorder="1"/>
    <xf numFmtId="49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/>
    </xf>
    <xf numFmtId="0" fontId="6" fillId="0" borderId="14" xfId="0" applyFont="1" applyBorder="1"/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8" fillId="2" borderId="30" xfId="0" applyFont="1" applyFill="1" applyBorder="1"/>
    <xf numFmtId="49" fontId="14" fillId="2" borderId="37" xfId="0" applyNumberFormat="1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1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4" xfId="0" applyFont="1" applyFill="1" applyBorder="1"/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/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wrapText="1"/>
    </xf>
    <xf numFmtId="0" fontId="28" fillId="4" borderId="48" xfId="0" applyFont="1" applyFill="1" applyBorder="1" applyAlignment="1">
      <alignment horizontal="center" wrapText="1"/>
    </xf>
    <xf numFmtId="0" fontId="28" fillId="4" borderId="9" xfId="0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6" xfId="0" applyBorder="1" applyAlignment="1"/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18" fillId="0" borderId="2" xfId="1" applyNumberFormat="1" applyFont="1" applyBorder="1" applyAlignment="1">
      <alignment horizontal="center" vertical="center"/>
    </xf>
    <xf numFmtId="0" fontId="18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3" borderId="43" xfId="0" applyNumberFormat="1" applyFont="1" applyFill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" fontId="8" fillId="3" borderId="36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0" fillId="0" borderId="4" xfId="0" applyFill="1" applyBorder="1" applyAlignment="1"/>
    <xf numFmtId="1" fontId="2" fillId="2" borderId="41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showWhiteSpace="0" view="pageBreakPreview" zoomScale="120" zoomScaleNormal="120" zoomScaleSheetLayoutView="120" workbookViewId="0">
      <selection activeCell="F4" sqref="F4"/>
    </sheetView>
  </sheetViews>
  <sheetFormatPr defaultColWidth="9.140625" defaultRowHeight="12.75" x14ac:dyDescent="0.2"/>
  <cols>
    <col min="1" max="1" width="3.42578125" style="37" customWidth="1"/>
    <col min="2" max="2" width="6" style="29" customWidth="1"/>
    <col min="3" max="3" width="13.28515625" style="33" customWidth="1"/>
    <col min="4" max="4" width="5.42578125" style="10" customWidth="1"/>
    <col min="5" max="5" width="7.140625" style="5" customWidth="1"/>
    <col min="6" max="6" width="7" style="56" customWidth="1"/>
    <col min="7" max="7" width="4.42578125" style="8" customWidth="1"/>
    <col min="8" max="8" width="6.140625" style="8" customWidth="1"/>
    <col min="9" max="9" width="5.140625" style="8" customWidth="1"/>
    <col min="10" max="10" width="6.140625" style="8" customWidth="1"/>
    <col min="11" max="12" width="5.140625" style="9" customWidth="1"/>
    <col min="13" max="13" width="5.42578125" style="1" customWidth="1"/>
    <col min="14" max="14" width="7.28515625" style="20" customWidth="1"/>
    <col min="15" max="15" width="11.140625" style="13" hidden="1" customWidth="1"/>
    <col min="16" max="16384" width="9.140625" style="2"/>
  </cols>
  <sheetData>
    <row r="1" spans="1:15" ht="38.25" customHeight="1" x14ac:dyDescent="0.25">
      <c r="A1" s="367" t="s">
        <v>172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5" s="3" customFormat="1" ht="90.75" customHeight="1" x14ac:dyDescent="0.25">
      <c r="A2" s="34" t="s">
        <v>83</v>
      </c>
      <c r="B2" s="26" t="s">
        <v>0</v>
      </c>
      <c r="C2" s="31" t="s">
        <v>1</v>
      </c>
      <c r="D2" s="39" t="s">
        <v>2</v>
      </c>
      <c r="E2" s="19" t="s">
        <v>3</v>
      </c>
      <c r="F2" s="55" t="s">
        <v>123</v>
      </c>
      <c r="G2" s="129" t="s">
        <v>57</v>
      </c>
      <c r="H2" s="64" t="s">
        <v>124</v>
      </c>
      <c r="I2" s="64" t="s">
        <v>125</v>
      </c>
      <c r="J2" s="64" t="s">
        <v>144</v>
      </c>
      <c r="K2" s="126" t="s">
        <v>4</v>
      </c>
      <c r="L2" s="58" t="s">
        <v>96</v>
      </c>
      <c r="M2" s="58" t="s">
        <v>97</v>
      </c>
      <c r="N2" s="130" t="s">
        <v>143</v>
      </c>
      <c r="O2" s="62" t="s">
        <v>111</v>
      </c>
    </row>
    <row r="3" spans="1:15" s="3" customFormat="1" ht="17.100000000000001" customHeight="1" x14ac:dyDescent="0.2">
      <c r="A3" s="350" t="s">
        <v>5</v>
      </c>
      <c r="B3" s="351"/>
      <c r="C3" s="352"/>
      <c r="D3" s="353"/>
      <c r="E3" s="353"/>
      <c r="F3" s="353"/>
      <c r="G3" s="354"/>
      <c r="H3" s="354"/>
      <c r="I3" s="354"/>
      <c r="J3" s="354"/>
      <c r="K3" s="355"/>
      <c r="L3" s="356"/>
      <c r="M3" s="357"/>
      <c r="N3" s="131"/>
      <c r="O3" s="17" t="s">
        <v>80</v>
      </c>
    </row>
    <row r="4" spans="1:15" s="3" customFormat="1" ht="17.100000000000001" customHeight="1" x14ac:dyDescent="0.2">
      <c r="A4" s="375">
        <v>1</v>
      </c>
      <c r="B4" s="373" t="s">
        <v>72</v>
      </c>
      <c r="C4" s="377" t="s">
        <v>71</v>
      </c>
      <c r="D4" s="379" t="s">
        <v>58</v>
      </c>
      <c r="E4" s="164" t="s">
        <v>166</v>
      </c>
      <c r="F4" s="242">
        <v>24</v>
      </c>
      <c r="G4" s="155"/>
      <c r="H4" s="155"/>
      <c r="I4" s="165"/>
      <c r="J4" s="165">
        <v>3</v>
      </c>
      <c r="K4" s="166">
        <f t="shared" ref="K4:K36" si="0">F4+G4+H4</f>
        <v>24</v>
      </c>
      <c r="L4" s="167">
        <v>1</v>
      </c>
      <c r="M4" s="168"/>
      <c r="N4" s="124">
        <f t="shared" ref="N4:N10" si="1">25-(F4+G4)</f>
        <v>1</v>
      </c>
      <c r="O4" s="17"/>
    </row>
    <row r="5" spans="1:15" s="21" customFormat="1" ht="33.75" customHeight="1" x14ac:dyDescent="0.2">
      <c r="A5" s="376"/>
      <c r="B5" s="374"/>
      <c r="C5" s="378"/>
      <c r="D5" s="380"/>
      <c r="E5" s="162" t="s">
        <v>153</v>
      </c>
      <c r="F5" s="242">
        <v>18</v>
      </c>
      <c r="G5" s="155"/>
      <c r="H5" s="155"/>
      <c r="I5" s="155"/>
      <c r="J5" s="155"/>
      <c r="K5" s="166">
        <f t="shared" si="0"/>
        <v>18</v>
      </c>
      <c r="L5" s="167">
        <v>1</v>
      </c>
      <c r="M5" s="169"/>
      <c r="N5" s="124">
        <f t="shared" si="1"/>
        <v>7</v>
      </c>
      <c r="O5" s="14">
        <f>25-N5</f>
        <v>18</v>
      </c>
    </row>
    <row r="6" spans="1:15" s="3" customFormat="1" ht="15" customHeight="1" x14ac:dyDescent="0.2">
      <c r="A6" s="360">
        <v>2</v>
      </c>
      <c r="B6" s="358" t="s">
        <v>6</v>
      </c>
      <c r="C6" s="291" t="s">
        <v>7</v>
      </c>
      <c r="D6" s="353" t="s">
        <v>58</v>
      </c>
      <c r="E6" s="152" t="s">
        <v>9</v>
      </c>
      <c r="F6" s="242">
        <v>25</v>
      </c>
      <c r="G6" s="222"/>
      <c r="H6" s="222"/>
      <c r="I6" s="156"/>
      <c r="J6" s="156">
        <v>1</v>
      </c>
      <c r="K6" s="166">
        <f t="shared" si="0"/>
        <v>25</v>
      </c>
      <c r="L6" s="167">
        <v>1</v>
      </c>
      <c r="M6" s="169"/>
      <c r="N6" s="124">
        <f t="shared" si="1"/>
        <v>0</v>
      </c>
      <c r="O6" s="14">
        <f t="shared" ref="O6:O36" si="2">25-N6</f>
        <v>25</v>
      </c>
    </row>
    <row r="7" spans="1:15" s="4" customFormat="1" ht="15" customHeight="1" x14ac:dyDescent="0.2">
      <c r="A7" s="360"/>
      <c r="B7" s="358"/>
      <c r="C7" s="291"/>
      <c r="D7" s="353"/>
      <c r="E7" s="152" t="s">
        <v>10</v>
      </c>
      <c r="F7" s="242">
        <v>24</v>
      </c>
      <c r="G7" s="222"/>
      <c r="H7" s="222"/>
      <c r="I7" s="156"/>
      <c r="J7" s="156"/>
      <c r="K7" s="166">
        <f t="shared" si="0"/>
        <v>24</v>
      </c>
      <c r="L7" s="167">
        <v>1</v>
      </c>
      <c r="M7" s="169"/>
      <c r="N7" s="124">
        <f t="shared" si="1"/>
        <v>1</v>
      </c>
      <c r="O7" s="14">
        <f t="shared" si="2"/>
        <v>24</v>
      </c>
    </row>
    <row r="8" spans="1:15" s="5" customFormat="1" ht="15" customHeight="1" x14ac:dyDescent="0.2">
      <c r="A8" s="360"/>
      <c r="B8" s="292"/>
      <c r="C8" s="291"/>
      <c r="D8" s="353"/>
      <c r="E8" s="152" t="s">
        <v>11</v>
      </c>
      <c r="F8" s="242">
        <v>24</v>
      </c>
      <c r="G8" s="222"/>
      <c r="H8" s="222"/>
      <c r="I8" s="156"/>
      <c r="J8" s="156"/>
      <c r="K8" s="166">
        <f t="shared" si="0"/>
        <v>24</v>
      </c>
      <c r="L8" s="167">
        <v>1</v>
      </c>
      <c r="M8" s="169"/>
      <c r="N8" s="124">
        <f t="shared" si="1"/>
        <v>1</v>
      </c>
      <c r="O8" s="14">
        <f t="shared" si="2"/>
        <v>24</v>
      </c>
    </row>
    <row r="9" spans="1:15" s="44" customFormat="1" ht="15" customHeight="1" x14ac:dyDescent="0.2">
      <c r="A9" s="360"/>
      <c r="B9" s="360"/>
      <c r="C9" s="291"/>
      <c r="D9" s="353"/>
      <c r="E9" s="170" t="s">
        <v>78</v>
      </c>
      <c r="F9" s="242">
        <v>23</v>
      </c>
      <c r="G9" s="223"/>
      <c r="H9" s="224"/>
      <c r="I9" s="158"/>
      <c r="J9" s="158"/>
      <c r="K9" s="166">
        <f t="shared" si="0"/>
        <v>23</v>
      </c>
      <c r="L9" s="171">
        <v>1</v>
      </c>
      <c r="M9" s="172"/>
      <c r="N9" s="124">
        <f t="shared" si="1"/>
        <v>2</v>
      </c>
      <c r="O9" s="40">
        <f t="shared" si="2"/>
        <v>23</v>
      </c>
    </row>
    <row r="10" spans="1:15" s="6" customFormat="1" ht="15" customHeight="1" x14ac:dyDescent="0.2">
      <c r="A10" s="322">
        <v>3</v>
      </c>
      <c r="B10" s="292" t="s">
        <v>12</v>
      </c>
      <c r="C10" s="293" t="s">
        <v>13</v>
      </c>
      <c r="D10" s="381" t="s">
        <v>8</v>
      </c>
      <c r="E10" s="173" t="s">
        <v>14</v>
      </c>
      <c r="F10" s="237">
        <v>25</v>
      </c>
      <c r="G10" s="225"/>
      <c r="H10" s="222"/>
      <c r="I10" s="156"/>
      <c r="J10" s="156"/>
      <c r="K10" s="166">
        <f t="shared" si="0"/>
        <v>25</v>
      </c>
      <c r="L10" s="174">
        <v>1</v>
      </c>
      <c r="M10" s="169"/>
      <c r="N10" s="124">
        <f t="shared" si="1"/>
        <v>0</v>
      </c>
      <c r="O10" s="14">
        <f t="shared" si="2"/>
        <v>25</v>
      </c>
    </row>
    <row r="11" spans="1:15" s="6" customFormat="1" ht="15" customHeight="1" x14ac:dyDescent="0.2">
      <c r="A11" s="322"/>
      <c r="B11" s="292"/>
      <c r="C11" s="293"/>
      <c r="D11" s="382"/>
      <c r="E11" s="173" t="s">
        <v>73</v>
      </c>
      <c r="F11" s="225"/>
      <c r="G11" s="225"/>
      <c r="H11" s="238">
        <v>28</v>
      </c>
      <c r="I11" s="156">
        <v>0</v>
      </c>
      <c r="J11" s="156"/>
      <c r="K11" s="166">
        <f t="shared" si="0"/>
        <v>28</v>
      </c>
      <c r="L11" s="175"/>
      <c r="M11" s="169">
        <v>1</v>
      </c>
      <c r="N11" s="124">
        <f>(30-H11)</f>
        <v>2</v>
      </c>
      <c r="O11" s="14">
        <v>0</v>
      </c>
    </row>
    <row r="12" spans="1:15" s="6" customFormat="1" ht="15" customHeight="1" x14ac:dyDescent="0.2">
      <c r="A12" s="322"/>
      <c r="B12" s="292"/>
      <c r="C12" s="293"/>
      <c r="D12" s="382"/>
      <c r="E12" s="152" t="s">
        <v>15</v>
      </c>
      <c r="F12" s="236">
        <v>22</v>
      </c>
      <c r="G12" s="163"/>
      <c r="H12" s="222"/>
      <c r="I12" s="156"/>
      <c r="J12" s="156">
        <v>1</v>
      </c>
      <c r="K12" s="166">
        <f t="shared" si="0"/>
        <v>22</v>
      </c>
      <c r="L12" s="176">
        <v>1</v>
      </c>
      <c r="M12" s="169"/>
      <c r="N12" s="124">
        <f>30-(F12+G12)</f>
        <v>8</v>
      </c>
      <c r="O12" s="14">
        <f t="shared" si="2"/>
        <v>17</v>
      </c>
    </row>
    <row r="13" spans="1:15" s="6" customFormat="1" ht="15" customHeight="1" x14ac:dyDescent="0.2">
      <c r="A13" s="322"/>
      <c r="B13" s="292"/>
      <c r="C13" s="293"/>
      <c r="D13" s="382"/>
      <c r="E13" s="152" t="s">
        <v>93</v>
      </c>
      <c r="F13" s="163"/>
      <c r="G13" s="163"/>
      <c r="H13" s="238">
        <v>21</v>
      </c>
      <c r="I13" s="156">
        <v>0</v>
      </c>
      <c r="J13" s="156"/>
      <c r="K13" s="166">
        <f t="shared" si="0"/>
        <v>21</v>
      </c>
      <c r="L13" s="176"/>
      <c r="M13" s="169">
        <v>1</v>
      </c>
      <c r="N13" s="124">
        <f>(25-H13)</f>
        <v>4</v>
      </c>
      <c r="O13" s="14">
        <f t="shared" si="2"/>
        <v>21</v>
      </c>
    </row>
    <row r="14" spans="1:15" s="6" customFormat="1" ht="15" customHeight="1" x14ac:dyDescent="0.2">
      <c r="A14" s="322"/>
      <c r="B14" s="292"/>
      <c r="C14" s="293"/>
      <c r="D14" s="382"/>
      <c r="E14" s="152" t="s">
        <v>16</v>
      </c>
      <c r="F14" s="236">
        <v>20</v>
      </c>
      <c r="G14" s="163"/>
      <c r="H14" s="222"/>
      <c r="I14" s="156"/>
      <c r="J14" s="156"/>
      <c r="K14" s="166">
        <f t="shared" si="0"/>
        <v>20</v>
      </c>
      <c r="L14" s="176">
        <v>1</v>
      </c>
      <c r="M14" s="169"/>
      <c r="N14" s="124">
        <f>25-(F14+G14)</f>
        <v>5</v>
      </c>
      <c r="O14" s="14">
        <f t="shared" si="2"/>
        <v>20</v>
      </c>
    </row>
    <row r="15" spans="1:15" s="41" customFormat="1" ht="15" customHeight="1" x14ac:dyDescent="0.2">
      <c r="A15" s="322"/>
      <c r="B15" s="292"/>
      <c r="C15" s="293"/>
      <c r="D15" s="382"/>
      <c r="E15" s="164" t="s">
        <v>113</v>
      </c>
      <c r="F15" s="226"/>
      <c r="G15" s="226"/>
      <c r="H15" s="239">
        <v>19</v>
      </c>
      <c r="I15" s="160">
        <v>0</v>
      </c>
      <c r="J15" s="160"/>
      <c r="K15" s="166">
        <f t="shared" si="0"/>
        <v>19</v>
      </c>
      <c r="L15" s="177"/>
      <c r="M15" s="172">
        <v>1</v>
      </c>
      <c r="N15" s="124">
        <f>(25-H15)</f>
        <v>6</v>
      </c>
      <c r="O15" s="40">
        <f t="shared" si="2"/>
        <v>19</v>
      </c>
    </row>
    <row r="16" spans="1:15" s="41" customFormat="1" ht="15" customHeight="1" x14ac:dyDescent="0.2">
      <c r="A16" s="322"/>
      <c r="B16" s="292"/>
      <c r="C16" s="293"/>
      <c r="D16" s="382"/>
      <c r="E16" s="164" t="s">
        <v>17</v>
      </c>
      <c r="F16" s="240">
        <v>16</v>
      </c>
      <c r="G16" s="226"/>
      <c r="H16" s="227"/>
      <c r="I16" s="160"/>
      <c r="J16" s="160"/>
      <c r="K16" s="166">
        <f t="shared" si="0"/>
        <v>16</v>
      </c>
      <c r="L16" s="177">
        <v>1</v>
      </c>
      <c r="M16" s="172"/>
      <c r="N16" s="124">
        <f>25-(F16+G16)</f>
        <v>9</v>
      </c>
      <c r="O16" s="40">
        <f t="shared" si="2"/>
        <v>16</v>
      </c>
    </row>
    <row r="17" spans="1:15" s="41" customFormat="1" ht="15" customHeight="1" x14ac:dyDescent="0.2">
      <c r="A17" s="322"/>
      <c r="B17" s="292"/>
      <c r="C17" s="293"/>
      <c r="D17" s="381"/>
      <c r="E17" s="164" t="s">
        <v>155</v>
      </c>
      <c r="F17" s="226"/>
      <c r="G17" s="226"/>
      <c r="H17" s="239">
        <v>21</v>
      </c>
      <c r="I17" s="160">
        <v>0</v>
      </c>
      <c r="J17" s="160"/>
      <c r="K17" s="166">
        <f t="shared" si="0"/>
        <v>21</v>
      </c>
      <c r="L17" s="177"/>
      <c r="M17" s="172">
        <v>1</v>
      </c>
      <c r="N17" s="124">
        <f>(25-H17)</f>
        <v>4</v>
      </c>
      <c r="O17" s="40">
        <f t="shared" si="2"/>
        <v>21</v>
      </c>
    </row>
    <row r="18" spans="1:15" ht="15" customHeight="1" x14ac:dyDescent="0.2">
      <c r="A18" s="322">
        <v>4</v>
      </c>
      <c r="B18" s="292" t="s">
        <v>18</v>
      </c>
      <c r="C18" s="294" t="s">
        <v>19</v>
      </c>
      <c r="D18" s="381" t="s">
        <v>20</v>
      </c>
      <c r="E18" s="152" t="s">
        <v>21</v>
      </c>
      <c r="F18" s="236">
        <v>25</v>
      </c>
      <c r="G18" s="163"/>
      <c r="H18" s="222"/>
      <c r="I18" s="156"/>
      <c r="J18" s="156"/>
      <c r="K18" s="166">
        <f t="shared" si="0"/>
        <v>25</v>
      </c>
      <c r="L18" s="176">
        <v>1</v>
      </c>
      <c r="M18" s="169"/>
      <c r="N18" s="124">
        <f t="shared" ref="N18:N22" si="3">25-(F18+G18)</f>
        <v>0</v>
      </c>
      <c r="O18" s="14">
        <f t="shared" si="2"/>
        <v>25</v>
      </c>
    </row>
    <row r="19" spans="1:15" ht="15" customHeight="1" x14ac:dyDescent="0.2">
      <c r="A19" s="322"/>
      <c r="B19" s="292"/>
      <c r="C19" s="369"/>
      <c r="D19" s="381"/>
      <c r="E19" s="152" t="s">
        <v>22</v>
      </c>
      <c r="F19" s="236">
        <v>25</v>
      </c>
      <c r="G19" s="163"/>
      <c r="H19" s="222"/>
      <c r="I19" s="156"/>
      <c r="J19" s="156">
        <v>2</v>
      </c>
      <c r="K19" s="166">
        <f t="shared" si="0"/>
        <v>25</v>
      </c>
      <c r="L19" s="176">
        <v>1</v>
      </c>
      <c r="M19" s="169"/>
      <c r="N19" s="124">
        <f t="shared" si="3"/>
        <v>0</v>
      </c>
      <c r="O19" s="14">
        <f t="shared" si="2"/>
        <v>25</v>
      </c>
    </row>
    <row r="20" spans="1:15" ht="15" customHeight="1" x14ac:dyDescent="0.2">
      <c r="A20" s="322"/>
      <c r="B20" s="292"/>
      <c r="C20" s="369"/>
      <c r="D20" s="381"/>
      <c r="E20" s="152" t="s">
        <v>74</v>
      </c>
      <c r="F20" s="236">
        <v>21</v>
      </c>
      <c r="G20" s="163"/>
      <c r="H20" s="222"/>
      <c r="I20" s="156"/>
      <c r="J20" s="156"/>
      <c r="K20" s="166">
        <f t="shared" si="0"/>
        <v>21</v>
      </c>
      <c r="L20" s="156">
        <v>1</v>
      </c>
      <c r="M20" s="178"/>
      <c r="N20" s="124">
        <f t="shared" si="3"/>
        <v>4</v>
      </c>
      <c r="O20" s="14"/>
    </row>
    <row r="21" spans="1:15" ht="15" customHeight="1" x14ac:dyDescent="0.2">
      <c r="A21" s="322"/>
      <c r="B21" s="292"/>
      <c r="C21" s="370"/>
      <c r="D21" s="381"/>
      <c r="E21" s="152" t="s">
        <v>94</v>
      </c>
      <c r="F21" s="236">
        <v>21</v>
      </c>
      <c r="G21" s="157"/>
      <c r="H21" s="228"/>
      <c r="I21" s="179"/>
      <c r="J21" s="179"/>
      <c r="K21" s="166">
        <f t="shared" si="0"/>
        <v>21</v>
      </c>
      <c r="L21" s="156">
        <v>1</v>
      </c>
      <c r="M21" s="178"/>
      <c r="N21" s="124">
        <f t="shared" si="3"/>
        <v>4</v>
      </c>
      <c r="O21" s="14">
        <f t="shared" si="2"/>
        <v>21</v>
      </c>
    </row>
    <row r="22" spans="1:15" s="43" customFormat="1" ht="16.5" customHeight="1" x14ac:dyDescent="0.2">
      <c r="A22" s="385">
        <v>5</v>
      </c>
      <c r="B22" s="323" t="s">
        <v>91</v>
      </c>
      <c r="C22" s="294" t="s">
        <v>99</v>
      </c>
      <c r="D22" s="383" t="s">
        <v>8</v>
      </c>
      <c r="E22" s="180" t="s">
        <v>92</v>
      </c>
      <c r="F22" s="236">
        <v>24</v>
      </c>
      <c r="G22" s="223"/>
      <c r="H22" s="224"/>
      <c r="I22" s="158"/>
      <c r="J22" s="158"/>
      <c r="K22" s="166">
        <f t="shared" si="0"/>
        <v>24</v>
      </c>
      <c r="L22" s="177">
        <v>1</v>
      </c>
      <c r="M22" s="172"/>
      <c r="N22" s="124">
        <f t="shared" si="3"/>
        <v>1</v>
      </c>
      <c r="O22" s="40">
        <f t="shared" si="2"/>
        <v>24</v>
      </c>
    </row>
    <row r="23" spans="1:15" s="43" customFormat="1" ht="15.75" customHeight="1" x14ac:dyDescent="0.2">
      <c r="A23" s="386"/>
      <c r="B23" s="327"/>
      <c r="C23" s="369"/>
      <c r="D23" s="384"/>
      <c r="E23" s="180" t="s">
        <v>114</v>
      </c>
      <c r="F23" s="236">
        <v>24</v>
      </c>
      <c r="G23" s="223">
        <v>1</v>
      </c>
      <c r="H23" s="224"/>
      <c r="I23" s="158"/>
      <c r="J23" s="158"/>
      <c r="K23" s="166">
        <f t="shared" si="0"/>
        <v>25</v>
      </c>
      <c r="L23" s="177">
        <v>1</v>
      </c>
      <c r="M23" s="172"/>
      <c r="N23" s="124">
        <f>25-(F23+G23)</f>
        <v>0</v>
      </c>
      <c r="O23" s="40">
        <f t="shared" si="2"/>
        <v>25</v>
      </c>
    </row>
    <row r="24" spans="1:15" ht="24.75" customHeight="1" x14ac:dyDescent="0.2">
      <c r="A24" s="387"/>
      <c r="B24" s="321"/>
      <c r="C24" s="305"/>
      <c r="D24" s="331"/>
      <c r="E24" s="152" t="s">
        <v>152</v>
      </c>
      <c r="F24" s="236">
        <v>21</v>
      </c>
      <c r="G24" s="163"/>
      <c r="H24" s="222"/>
      <c r="I24" s="156"/>
      <c r="J24" s="156"/>
      <c r="K24" s="166">
        <f t="shared" si="0"/>
        <v>21</v>
      </c>
      <c r="L24" s="176">
        <v>1</v>
      </c>
      <c r="M24" s="169"/>
      <c r="N24" s="124">
        <f t="shared" ref="N24:N36" si="4">25-(F24+G24)</f>
        <v>4</v>
      </c>
      <c r="O24" s="14"/>
    </row>
    <row r="25" spans="1:15" ht="21.75" customHeight="1" x14ac:dyDescent="0.2">
      <c r="A25" s="149">
        <v>6</v>
      </c>
      <c r="B25" s="148" t="s">
        <v>56</v>
      </c>
      <c r="C25" s="150" t="s">
        <v>25</v>
      </c>
      <c r="D25" s="151" t="s">
        <v>170</v>
      </c>
      <c r="E25" s="152" t="s">
        <v>26</v>
      </c>
      <c r="F25" s="213">
        <v>22</v>
      </c>
      <c r="G25" s="223"/>
      <c r="H25" s="224"/>
      <c r="I25" s="158"/>
      <c r="J25" s="158"/>
      <c r="K25" s="166">
        <f t="shared" si="0"/>
        <v>22</v>
      </c>
      <c r="L25" s="176">
        <v>1</v>
      </c>
      <c r="M25" s="169"/>
      <c r="N25" s="124">
        <f t="shared" si="4"/>
        <v>3</v>
      </c>
      <c r="O25" s="14">
        <f t="shared" si="2"/>
        <v>22</v>
      </c>
    </row>
    <row r="26" spans="1:15" ht="15" customHeight="1" x14ac:dyDescent="0.2">
      <c r="A26" s="322">
        <v>7</v>
      </c>
      <c r="B26" s="292" t="s">
        <v>28</v>
      </c>
      <c r="C26" s="294" t="s">
        <v>27</v>
      </c>
      <c r="D26" s="381" t="s">
        <v>29</v>
      </c>
      <c r="E26" s="152" t="s">
        <v>30</v>
      </c>
      <c r="F26" s="236">
        <v>25</v>
      </c>
      <c r="G26" s="163"/>
      <c r="H26" s="222"/>
      <c r="I26" s="156"/>
      <c r="J26" s="156"/>
      <c r="K26" s="166">
        <f t="shared" si="0"/>
        <v>25</v>
      </c>
      <c r="L26" s="176">
        <v>1</v>
      </c>
      <c r="M26" s="169"/>
      <c r="N26" s="124">
        <f t="shared" si="4"/>
        <v>0</v>
      </c>
      <c r="O26" s="14">
        <f t="shared" si="2"/>
        <v>25</v>
      </c>
    </row>
    <row r="27" spans="1:15" ht="15" customHeight="1" x14ac:dyDescent="0.2">
      <c r="A27" s="322"/>
      <c r="B27" s="292"/>
      <c r="C27" s="369"/>
      <c r="D27" s="381"/>
      <c r="E27" s="152" t="s">
        <v>31</v>
      </c>
      <c r="F27" s="236">
        <v>24</v>
      </c>
      <c r="G27" s="163"/>
      <c r="H27" s="222"/>
      <c r="I27" s="156"/>
      <c r="J27" s="156"/>
      <c r="K27" s="166">
        <f t="shared" si="0"/>
        <v>24</v>
      </c>
      <c r="L27" s="176">
        <v>1</v>
      </c>
      <c r="M27" s="169"/>
      <c r="N27" s="124">
        <f t="shared" si="4"/>
        <v>1</v>
      </c>
      <c r="O27" s="14">
        <f t="shared" si="2"/>
        <v>24</v>
      </c>
    </row>
    <row r="28" spans="1:15" s="43" customFormat="1" ht="15" customHeight="1" x14ac:dyDescent="0.2">
      <c r="A28" s="322"/>
      <c r="B28" s="292"/>
      <c r="C28" s="370"/>
      <c r="D28" s="381"/>
      <c r="E28" s="152" t="s">
        <v>32</v>
      </c>
      <c r="F28" s="213">
        <v>25</v>
      </c>
      <c r="G28" s="223"/>
      <c r="H28" s="224"/>
      <c r="I28" s="158"/>
      <c r="J28" s="158"/>
      <c r="K28" s="166">
        <f t="shared" si="0"/>
        <v>25</v>
      </c>
      <c r="L28" s="177">
        <v>1</v>
      </c>
      <c r="M28" s="172"/>
      <c r="N28" s="124">
        <f t="shared" si="4"/>
        <v>0</v>
      </c>
      <c r="O28" s="40">
        <f t="shared" si="2"/>
        <v>25</v>
      </c>
    </row>
    <row r="29" spans="1:15" s="43" customFormat="1" ht="15" customHeight="1" x14ac:dyDescent="0.2">
      <c r="A29" s="318">
        <v>8</v>
      </c>
      <c r="B29" s="327" t="s">
        <v>167</v>
      </c>
      <c r="C29" s="369" t="s">
        <v>33</v>
      </c>
      <c r="D29" s="371" t="s">
        <v>20</v>
      </c>
      <c r="E29" s="214" t="s">
        <v>115</v>
      </c>
      <c r="F29" s="213">
        <v>19</v>
      </c>
      <c r="G29" s="223">
        <v>1</v>
      </c>
      <c r="H29" s="224"/>
      <c r="I29" s="158"/>
      <c r="J29" s="158"/>
      <c r="K29" s="166">
        <f t="shared" si="0"/>
        <v>20</v>
      </c>
      <c r="L29" s="177">
        <v>1</v>
      </c>
      <c r="M29" s="172"/>
      <c r="N29" s="124">
        <f t="shared" si="4"/>
        <v>5</v>
      </c>
      <c r="O29" s="40">
        <f t="shared" si="2"/>
        <v>20</v>
      </c>
    </row>
    <row r="30" spans="1:15" ht="15" customHeight="1" x14ac:dyDescent="0.2">
      <c r="A30" s="332"/>
      <c r="B30" s="362"/>
      <c r="C30" s="370"/>
      <c r="D30" s="372"/>
      <c r="E30" s="152" t="s">
        <v>151</v>
      </c>
      <c r="F30" s="236">
        <v>20</v>
      </c>
      <c r="G30" s="163"/>
      <c r="H30" s="222"/>
      <c r="I30" s="156"/>
      <c r="J30" s="156"/>
      <c r="K30" s="166">
        <f t="shared" si="0"/>
        <v>20</v>
      </c>
      <c r="L30" s="176">
        <v>1</v>
      </c>
      <c r="M30" s="169"/>
      <c r="N30" s="124">
        <f t="shared" si="4"/>
        <v>5</v>
      </c>
      <c r="O30" s="14">
        <f t="shared" si="2"/>
        <v>20</v>
      </c>
    </row>
    <row r="31" spans="1:15" ht="15" customHeight="1" x14ac:dyDescent="0.2">
      <c r="A31" s="329">
        <v>9</v>
      </c>
      <c r="B31" s="323" t="s">
        <v>34</v>
      </c>
      <c r="C31" s="294" t="s">
        <v>35</v>
      </c>
      <c r="D31" s="320" t="s">
        <v>20</v>
      </c>
      <c r="E31" s="152" t="s">
        <v>156</v>
      </c>
      <c r="F31" s="236">
        <v>25</v>
      </c>
      <c r="G31" s="163">
        <v>2</v>
      </c>
      <c r="H31" s="222"/>
      <c r="I31" s="156"/>
      <c r="J31" s="156"/>
      <c r="K31" s="166">
        <f t="shared" si="0"/>
        <v>27</v>
      </c>
      <c r="L31" s="176">
        <v>1</v>
      </c>
      <c r="M31" s="169"/>
      <c r="N31" s="124">
        <v>0</v>
      </c>
      <c r="O31" s="14">
        <f t="shared" si="2"/>
        <v>25</v>
      </c>
    </row>
    <row r="32" spans="1:15" ht="15" customHeight="1" x14ac:dyDescent="0.2">
      <c r="A32" s="318"/>
      <c r="B32" s="302"/>
      <c r="C32" s="305"/>
      <c r="D32" s="302"/>
      <c r="E32" s="181" t="s">
        <v>116</v>
      </c>
      <c r="F32" s="236">
        <v>14</v>
      </c>
      <c r="G32" s="163"/>
      <c r="H32" s="222"/>
      <c r="I32" s="156"/>
      <c r="J32" s="156"/>
      <c r="K32" s="166">
        <f t="shared" si="0"/>
        <v>14</v>
      </c>
      <c r="L32" s="176">
        <v>1</v>
      </c>
      <c r="M32" s="169"/>
      <c r="N32" s="124">
        <f t="shared" si="4"/>
        <v>11</v>
      </c>
      <c r="O32" s="14">
        <f t="shared" si="2"/>
        <v>14</v>
      </c>
    </row>
    <row r="33" spans="1:15" ht="15" customHeight="1" x14ac:dyDescent="0.2">
      <c r="A33" s="318"/>
      <c r="B33" s="321"/>
      <c r="C33" s="324"/>
      <c r="D33" s="321"/>
      <c r="E33" s="181" t="s">
        <v>154</v>
      </c>
      <c r="F33" s="236">
        <v>12</v>
      </c>
      <c r="G33" s="163"/>
      <c r="H33" s="222"/>
      <c r="I33" s="156"/>
      <c r="J33" s="156"/>
      <c r="K33" s="166">
        <f t="shared" si="0"/>
        <v>12</v>
      </c>
      <c r="L33" s="176">
        <v>1</v>
      </c>
      <c r="M33" s="169"/>
      <c r="N33" s="124">
        <f t="shared" si="4"/>
        <v>13</v>
      </c>
      <c r="O33" s="14">
        <f t="shared" si="2"/>
        <v>12</v>
      </c>
    </row>
    <row r="34" spans="1:15" ht="15" customHeight="1" x14ac:dyDescent="0.2">
      <c r="A34" s="318">
        <v>10</v>
      </c>
      <c r="B34" s="327" t="s">
        <v>36</v>
      </c>
      <c r="C34" s="325" t="s">
        <v>37</v>
      </c>
      <c r="D34" s="320" t="s">
        <v>20</v>
      </c>
      <c r="E34" s="192" t="s">
        <v>75</v>
      </c>
      <c r="F34" s="243">
        <v>21</v>
      </c>
      <c r="G34" s="229"/>
      <c r="H34" s="230"/>
      <c r="I34" s="191"/>
      <c r="J34" s="191"/>
      <c r="K34" s="166">
        <f t="shared" si="0"/>
        <v>21</v>
      </c>
      <c r="L34" s="156">
        <v>1</v>
      </c>
      <c r="M34" s="169"/>
      <c r="N34" s="124">
        <f t="shared" si="4"/>
        <v>4</v>
      </c>
      <c r="O34" s="14"/>
    </row>
    <row r="35" spans="1:15" ht="15" customHeight="1" x14ac:dyDescent="0.2">
      <c r="A35" s="318"/>
      <c r="B35" s="327"/>
      <c r="C35" s="325"/>
      <c r="D35" s="302"/>
      <c r="E35" s="192" t="s">
        <v>95</v>
      </c>
      <c r="F35" s="243">
        <v>16</v>
      </c>
      <c r="G35" s="229"/>
      <c r="H35" s="230"/>
      <c r="I35" s="191"/>
      <c r="J35" s="191"/>
      <c r="K35" s="166">
        <f t="shared" si="0"/>
        <v>16</v>
      </c>
      <c r="L35" s="156">
        <v>1</v>
      </c>
      <c r="M35" s="169"/>
      <c r="N35" s="124">
        <f t="shared" si="4"/>
        <v>9</v>
      </c>
      <c r="O35" s="14"/>
    </row>
    <row r="36" spans="1:15" ht="15" customHeight="1" thickBot="1" x14ac:dyDescent="0.25">
      <c r="A36" s="319"/>
      <c r="B36" s="328"/>
      <c r="C36" s="326"/>
      <c r="D36" s="321"/>
      <c r="E36" s="192" t="s">
        <v>117</v>
      </c>
      <c r="F36" s="243">
        <v>15</v>
      </c>
      <c r="G36" s="229">
        <v>1</v>
      </c>
      <c r="H36" s="230"/>
      <c r="I36" s="191"/>
      <c r="J36" s="191"/>
      <c r="K36" s="166">
        <f t="shared" si="0"/>
        <v>16</v>
      </c>
      <c r="L36" s="156">
        <v>1</v>
      </c>
      <c r="M36" s="182"/>
      <c r="N36" s="124">
        <f t="shared" si="4"/>
        <v>9</v>
      </c>
      <c r="O36" s="14">
        <f t="shared" si="2"/>
        <v>16</v>
      </c>
    </row>
    <row r="37" spans="1:15" s="8" customFormat="1" ht="15" customHeight="1" thickBot="1" x14ac:dyDescent="0.3">
      <c r="A37" s="35"/>
      <c r="B37" s="27"/>
      <c r="C37" s="32" t="s">
        <v>108</v>
      </c>
      <c r="D37" s="7"/>
      <c r="E37" s="22"/>
      <c r="F37" s="84">
        <f t="shared" ref="F37:N37" si="5">SUM(F4:F36)</f>
        <v>620</v>
      </c>
      <c r="G37" s="84">
        <f t="shared" si="5"/>
        <v>5</v>
      </c>
      <c r="H37" s="84">
        <f t="shared" si="5"/>
        <v>89</v>
      </c>
      <c r="I37" s="84">
        <f t="shared" si="5"/>
        <v>0</v>
      </c>
      <c r="J37" s="84">
        <f t="shared" si="5"/>
        <v>7</v>
      </c>
      <c r="K37" s="84">
        <f t="shared" si="5"/>
        <v>714</v>
      </c>
      <c r="L37" s="84">
        <f t="shared" si="5"/>
        <v>29</v>
      </c>
      <c r="M37" s="84">
        <f t="shared" si="5"/>
        <v>4</v>
      </c>
      <c r="N37" s="84">
        <f t="shared" si="5"/>
        <v>123</v>
      </c>
      <c r="O37" s="82">
        <f t="shared" ref="O37" si="6">SUM(O5:O36)</f>
        <v>576</v>
      </c>
    </row>
    <row r="38" spans="1:15" s="8" customFormat="1" ht="26.25" customHeight="1" x14ac:dyDescent="0.2">
      <c r="A38" s="36"/>
      <c r="B38" s="28"/>
      <c r="C38" s="85" t="s">
        <v>82</v>
      </c>
      <c r="D38" s="86"/>
      <c r="E38" s="86"/>
      <c r="F38" s="87" t="s">
        <v>102</v>
      </c>
      <c r="G38" s="128" t="s">
        <v>142</v>
      </c>
      <c r="H38" s="333" t="s">
        <v>136</v>
      </c>
      <c r="I38" s="334"/>
      <c r="J38" s="335"/>
      <c r="K38" s="123" t="s">
        <v>138</v>
      </c>
      <c r="L38" s="61"/>
      <c r="M38" s="23"/>
      <c r="O38" s="9"/>
    </row>
    <row r="39" spans="1:15" s="8" customFormat="1" ht="15" customHeight="1" thickBot="1" x14ac:dyDescent="0.25">
      <c r="A39" s="36"/>
      <c r="B39" s="28"/>
      <c r="C39" s="88" t="s">
        <v>103</v>
      </c>
      <c r="D39" s="57"/>
      <c r="E39" s="63"/>
      <c r="F39" s="60">
        <f>F37+G37</f>
        <v>625</v>
      </c>
      <c r="G39" s="120">
        <f>L37</f>
        <v>29</v>
      </c>
      <c r="H39" s="124" t="s">
        <v>137</v>
      </c>
      <c r="I39" s="336">
        <v>255</v>
      </c>
      <c r="J39" s="337"/>
      <c r="K39" s="124">
        <f>F67+G67</f>
        <v>243</v>
      </c>
      <c r="L39" s="79"/>
      <c r="M39" s="80"/>
      <c r="N39" s="81"/>
      <c r="O39" s="9"/>
    </row>
    <row r="40" spans="1:15" s="8" customFormat="1" ht="24.75" customHeight="1" thickBot="1" x14ac:dyDescent="0.25">
      <c r="A40" s="36"/>
      <c r="B40" s="28"/>
      <c r="C40" s="423" t="s">
        <v>130</v>
      </c>
      <c r="D40" s="424"/>
      <c r="E40" s="424"/>
      <c r="F40" s="60">
        <f>H37</f>
        <v>89</v>
      </c>
      <c r="G40" s="120">
        <f>M37</f>
        <v>4</v>
      </c>
      <c r="H40" s="125" t="s">
        <v>139</v>
      </c>
      <c r="I40" s="338">
        <v>916</v>
      </c>
      <c r="J40" s="339"/>
      <c r="K40" s="124">
        <f>K37+H67+G86</f>
        <v>938</v>
      </c>
      <c r="L40" s="391" t="s">
        <v>133</v>
      </c>
      <c r="M40" s="392"/>
      <c r="N40" s="393"/>
      <c r="O40" s="9"/>
    </row>
    <row r="41" spans="1:15" s="8" customFormat="1" ht="21" customHeight="1" thickBot="1" x14ac:dyDescent="0.25">
      <c r="A41" s="36"/>
      <c r="B41" s="28"/>
      <c r="C41" s="401"/>
      <c r="D41" s="402"/>
      <c r="E41" s="402"/>
      <c r="F41" s="76"/>
      <c r="G41" s="121"/>
      <c r="H41" s="125" t="s">
        <v>140</v>
      </c>
      <c r="I41" s="338">
        <v>1171</v>
      </c>
      <c r="J41" s="339"/>
      <c r="K41" s="124">
        <f>L42</f>
        <v>1181</v>
      </c>
      <c r="L41" s="394" t="s">
        <v>132</v>
      </c>
      <c r="M41" s="395"/>
      <c r="N41" s="77" t="s">
        <v>109</v>
      </c>
      <c r="O41" s="9"/>
    </row>
    <row r="42" spans="1:15" s="8" customFormat="1" ht="24" customHeight="1" thickBot="1" x14ac:dyDescent="0.25">
      <c r="A42" s="36"/>
      <c r="B42" s="28"/>
      <c r="C42" s="425" t="s">
        <v>128</v>
      </c>
      <c r="D42" s="426"/>
      <c r="E42" s="426"/>
      <c r="F42" s="60">
        <f>G86</f>
        <v>119</v>
      </c>
      <c r="G42" s="120">
        <f>M86</f>
        <v>7</v>
      </c>
      <c r="H42" s="414" t="s">
        <v>135</v>
      </c>
      <c r="I42" s="415"/>
      <c r="J42" s="415"/>
      <c r="K42" s="416"/>
      <c r="L42" s="405">
        <f>F37+G37+H37+F67+G67+H67+G86</f>
        <v>1181</v>
      </c>
      <c r="M42" s="406"/>
      <c r="N42" s="78">
        <f>L37+M37+L67+M67+M86</f>
        <v>55</v>
      </c>
      <c r="O42" s="9"/>
    </row>
    <row r="43" spans="1:15" s="8" customFormat="1" ht="23.25" customHeight="1" thickBot="1" x14ac:dyDescent="0.25">
      <c r="A43" s="36"/>
      <c r="B43" s="28"/>
      <c r="C43" s="401" t="s">
        <v>129</v>
      </c>
      <c r="D43" s="402"/>
      <c r="E43" s="402"/>
      <c r="F43" s="75">
        <f>H86</f>
        <v>49</v>
      </c>
      <c r="G43" s="121">
        <f>L86</f>
        <v>4</v>
      </c>
      <c r="H43" s="417"/>
      <c r="I43" s="418"/>
      <c r="J43" s="418"/>
      <c r="K43" s="419"/>
      <c r="L43" s="388" t="s">
        <v>131</v>
      </c>
      <c r="M43" s="389"/>
      <c r="N43" s="390"/>
      <c r="O43" s="9"/>
    </row>
    <row r="44" spans="1:15" s="8" customFormat="1" ht="15" customHeight="1" x14ac:dyDescent="0.2">
      <c r="A44" s="36"/>
      <c r="B44" s="28"/>
      <c r="C44" s="88" t="s">
        <v>104</v>
      </c>
      <c r="D44" s="57"/>
      <c r="E44" s="63"/>
      <c r="F44" s="60">
        <f>F67+G67</f>
        <v>243</v>
      </c>
      <c r="G44" s="120">
        <f>L67</f>
        <v>11</v>
      </c>
      <c r="H44" s="417"/>
      <c r="I44" s="418"/>
      <c r="J44" s="418"/>
      <c r="K44" s="419"/>
      <c r="L44" s="396" t="s">
        <v>132</v>
      </c>
      <c r="M44" s="397"/>
      <c r="N44" s="109" t="s">
        <v>109</v>
      </c>
      <c r="O44" s="9"/>
    </row>
    <row r="45" spans="1:15" s="8" customFormat="1" ht="15" customHeight="1" thickBot="1" x14ac:dyDescent="0.25">
      <c r="A45" s="36"/>
      <c r="B45" s="28"/>
      <c r="C45" s="112" t="s">
        <v>105</v>
      </c>
      <c r="D45" s="113"/>
      <c r="E45" s="114"/>
      <c r="F45" s="83">
        <f>H67</f>
        <v>105</v>
      </c>
      <c r="G45" s="122">
        <f>M67</f>
        <v>4</v>
      </c>
      <c r="H45" s="420"/>
      <c r="I45" s="421"/>
      <c r="J45" s="421"/>
      <c r="K45" s="422"/>
      <c r="L45" s="403">
        <f>F41+F43</f>
        <v>49</v>
      </c>
      <c r="M45" s="404"/>
      <c r="N45" s="110">
        <f>G41+G43</f>
        <v>4</v>
      </c>
      <c r="O45" s="9"/>
    </row>
    <row r="46" spans="1:15" s="8" customFormat="1" ht="15" customHeight="1" thickBot="1" x14ac:dyDescent="0.2">
      <c r="A46" s="36"/>
      <c r="B46" s="28"/>
      <c r="C46" s="115" t="s">
        <v>134</v>
      </c>
      <c r="D46" s="116"/>
      <c r="E46" s="117"/>
      <c r="F46" s="118">
        <f>SUM(F39:F45)</f>
        <v>1230</v>
      </c>
      <c r="G46" s="119">
        <f>SUM(G39:G45)</f>
        <v>59</v>
      </c>
      <c r="H46" s="345" t="s">
        <v>134</v>
      </c>
      <c r="I46" s="345"/>
      <c r="J46" s="345"/>
      <c r="K46" s="345"/>
      <c r="L46" s="407">
        <f>L42+L45</f>
        <v>1230</v>
      </c>
      <c r="M46" s="408"/>
      <c r="N46" s="111">
        <f>N42+N45</f>
        <v>59</v>
      </c>
      <c r="O46" s="9"/>
    </row>
    <row r="47" spans="1:15" s="8" customFormat="1" ht="15" customHeight="1" thickBot="1" x14ac:dyDescent="0.25">
      <c r="A47" s="36"/>
      <c r="B47" s="28"/>
      <c r="C47" s="89"/>
      <c r="D47" s="90"/>
      <c r="E47" s="91"/>
      <c r="F47" s="92"/>
      <c r="G47" s="92"/>
      <c r="H47" s="93"/>
      <c r="I47" s="93"/>
      <c r="J47" s="127"/>
      <c r="K47" s="94"/>
      <c r="L47" s="9"/>
      <c r="M47" s="9"/>
      <c r="N47" s="95"/>
      <c r="O47" s="9"/>
    </row>
    <row r="48" spans="1:15" s="11" customFormat="1" ht="15" customHeight="1" thickBot="1" x14ac:dyDescent="0.25">
      <c r="A48" s="398" t="s">
        <v>38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400"/>
      <c r="O48" s="16"/>
    </row>
    <row r="49" spans="1:18" s="54" customFormat="1" ht="94.5" customHeight="1" x14ac:dyDescent="0.2">
      <c r="A49" s="47" t="s">
        <v>62</v>
      </c>
      <c r="B49" s="48" t="s">
        <v>0</v>
      </c>
      <c r="C49" s="49" t="s">
        <v>1</v>
      </c>
      <c r="D49" s="50" t="s">
        <v>2</v>
      </c>
      <c r="E49" s="50" t="s">
        <v>3</v>
      </c>
      <c r="F49" s="50" t="s">
        <v>98</v>
      </c>
      <c r="G49" s="51" t="s">
        <v>57</v>
      </c>
      <c r="H49" s="96" t="s">
        <v>124</v>
      </c>
      <c r="I49" s="96" t="s">
        <v>125</v>
      </c>
      <c r="J49" s="64" t="s">
        <v>141</v>
      </c>
      <c r="K49" s="47" t="s">
        <v>4</v>
      </c>
      <c r="L49" s="52" t="s">
        <v>100</v>
      </c>
      <c r="M49" s="52" t="s">
        <v>101</v>
      </c>
      <c r="N49" s="130" t="s">
        <v>143</v>
      </c>
      <c r="O49" s="53"/>
      <c r="R49" s="54" t="s">
        <v>171</v>
      </c>
    </row>
    <row r="50" spans="1:18" s="54" customFormat="1" ht="20.25" customHeight="1" x14ac:dyDescent="0.2">
      <c r="A50" s="138"/>
      <c r="B50" s="139" t="s">
        <v>161</v>
      </c>
      <c r="C50" s="140" t="s">
        <v>40</v>
      </c>
      <c r="D50" s="141" t="s">
        <v>162</v>
      </c>
      <c r="E50" s="183" t="s">
        <v>160</v>
      </c>
      <c r="F50" s="244">
        <v>19</v>
      </c>
      <c r="G50" s="231"/>
      <c r="H50" s="142"/>
      <c r="I50" s="142"/>
      <c r="J50" s="193"/>
      <c r="K50" s="342">
        <f>H51+G51+F50</f>
        <v>19</v>
      </c>
      <c r="L50" s="161">
        <v>1</v>
      </c>
      <c r="M50" s="161"/>
      <c r="N50" s="124">
        <f t="shared" ref="N50:N51" si="7">25-(F50+G50)</f>
        <v>6</v>
      </c>
      <c r="O50" s="53"/>
    </row>
    <row r="51" spans="1:18" s="54" customFormat="1" ht="0.75" customHeight="1" x14ac:dyDescent="0.2">
      <c r="A51" s="138"/>
      <c r="B51" s="139"/>
      <c r="C51" s="140"/>
      <c r="D51" s="141"/>
      <c r="E51" s="184"/>
      <c r="F51" s="161"/>
      <c r="G51" s="231"/>
      <c r="H51" s="142"/>
      <c r="I51" s="142"/>
      <c r="J51" s="193"/>
      <c r="K51" s="343"/>
      <c r="L51" s="161"/>
      <c r="M51" s="161"/>
      <c r="N51" s="124">
        <f t="shared" si="7"/>
        <v>25</v>
      </c>
      <c r="O51" s="53"/>
    </row>
    <row r="52" spans="1:18" s="54" customFormat="1" ht="18" customHeight="1" x14ac:dyDescent="0.2">
      <c r="A52" s="329">
        <v>1</v>
      </c>
      <c r="B52" s="323" t="s">
        <v>118</v>
      </c>
      <c r="C52" s="294" t="s">
        <v>119</v>
      </c>
      <c r="D52" s="330" t="s">
        <v>120</v>
      </c>
      <c r="E52" s="364" t="s">
        <v>150</v>
      </c>
      <c r="F52" s="365">
        <v>17</v>
      </c>
      <c r="G52" s="342">
        <v>2</v>
      </c>
      <c r="H52" s="348"/>
      <c r="I52" s="342">
        <v>0</v>
      </c>
      <c r="J52" s="342"/>
      <c r="K52" s="342">
        <f>H53+G53+F52</f>
        <v>17</v>
      </c>
      <c r="L52" s="411">
        <v>1</v>
      </c>
      <c r="M52" s="412"/>
      <c r="N52" s="409">
        <f>25-(F52+G52)</f>
        <v>6</v>
      </c>
      <c r="O52" s="53"/>
    </row>
    <row r="53" spans="1:18" ht="19.5" customHeight="1" x14ac:dyDescent="0.2">
      <c r="A53" s="387"/>
      <c r="B53" s="387"/>
      <c r="C53" s="324"/>
      <c r="D53" s="331"/>
      <c r="E53" s="346"/>
      <c r="F53" s="366"/>
      <c r="G53" s="346"/>
      <c r="H53" s="346"/>
      <c r="I53" s="346"/>
      <c r="J53" s="346"/>
      <c r="K53" s="343"/>
      <c r="L53" s="346"/>
      <c r="M53" s="413"/>
      <c r="N53" s="410"/>
    </row>
    <row r="54" spans="1:18" ht="22.5" customHeight="1" x14ac:dyDescent="0.2">
      <c r="A54" s="322">
        <v>2</v>
      </c>
      <c r="B54" s="292" t="s">
        <v>61</v>
      </c>
      <c r="C54" s="293" t="s">
        <v>41</v>
      </c>
      <c r="D54" s="361" t="s">
        <v>127</v>
      </c>
      <c r="E54" s="152" t="s">
        <v>42</v>
      </c>
      <c r="F54" s="163"/>
      <c r="G54" s="232"/>
      <c r="H54" s="238">
        <v>23</v>
      </c>
      <c r="I54" s="165">
        <v>0</v>
      </c>
      <c r="J54" s="165">
        <v>1</v>
      </c>
      <c r="K54" s="165">
        <f t="shared" ref="K54:K66" si="8">H54+G54+F54</f>
        <v>23</v>
      </c>
      <c r="L54" s="156"/>
      <c r="M54" s="185">
        <v>1</v>
      </c>
      <c r="N54" s="215">
        <f>(25-H54)</f>
        <v>2</v>
      </c>
    </row>
    <row r="55" spans="1:18" s="43" customFormat="1" ht="24.75" customHeight="1" x14ac:dyDescent="0.2">
      <c r="A55" s="322"/>
      <c r="B55" s="292"/>
      <c r="C55" s="293"/>
      <c r="D55" s="361"/>
      <c r="E55" s="152" t="s">
        <v>43</v>
      </c>
      <c r="F55" s="223"/>
      <c r="G55" s="233"/>
      <c r="H55" s="245">
        <v>25</v>
      </c>
      <c r="I55" s="160">
        <v>0</v>
      </c>
      <c r="J55" s="160"/>
      <c r="K55" s="165">
        <f t="shared" si="8"/>
        <v>25</v>
      </c>
      <c r="L55" s="158"/>
      <c r="M55" s="186">
        <v>1</v>
      </c>
      <c r="N55" s="215">
        <f>(25-H55)</f>
        <v>0</v>
      </c>
      <c r="O55" s="42"/>
    </row>
    <row r="56" spans="1:18" ht="15" customHeight="1" x14ac:dyDescent="0.2">
      <c r="A56" s="318">
        <v>3</v>
      </c>
      <c r="B56" s="292" t="s">
        <v>60</v>
      </c>
      <c r="C56" s="293" t="s">
        <v>163</v>
      </c>
      <c r="D56" s="295" t="s">
        <v>54</v>
      </c>
      <c r="E56" s="152" t="s">
        <v>44</v>
      </c>
      <c r="F56" s="236">
        <v>27</v>
      </c>
      <c r="G56" s="232"/>
      <c r="H56" s="156"/>
      <c r="I56" s="165">
        <v>0</v>
      </c>
      <c r="J56" s="165"/>
      <c r="K56" s="165">
        <f t="shared" si="8"/>
        <v>27</v>
      </c>
      <c r="L56" s="156">
        <v>1</v>
      </c>
      <c r="M56" s="185"/>
      <c r="N56" s="215">
        <f>30-(F56+G56)</f>
        <v>3</v>
      </c>
    </row>
    <row r="57" spans="1:18" s="43" customFormat="1" ht="45.75" customHeight="1" x14ac:dyDescent="0.2">
      <c r="A57" s="332"/>
      <c r="B57" s="292"/>
      <c r="C57" s="293"/>
      <c r="D57" s="295"/>
      <c r="E57" s="152" t="s">
        <v>45</v>
      </c>
      <c r="F57" s="213">
        <v>22</v>
      </c>
      <c r="G57" s="233"/>
      <c r="H57" s="158"/>
      <c r="I57" s="160">
        <v>0</v>
      </c>
      <c r="J57" s="160"/>
      <c r="K57" s="165">
        <f t="shared" si="8"/>
        <v>22</v>
      </c>
      <c r="L57" s="158">
        <v>1</v>
      </c>
      <c r="M57" s="186"/>
      <c r="N57" s="216">
        <f>25-(F57+G57)</f>
        <v>3</v>
      </c>
      <c r="O57" s="42"/>
    </row>
    <row r="58" spans="1:18" ht="24.75" customHeight="1" x14ac:dyDescent="0.2">
      <c r="A58" s="329">
        <v>4</v>
      </c>
      <c r="B58" s="358" t="s">
        <v>59</v>
      </c>
      <c r="C58" s="293" t="s">
        <v>46</v>
      </c>
      <c r="D58" s="295" t="s">
        <v>54</v>
      </c>
      <c r="E58" s="180" t="s">
        <v>55</v>
      </c>
      <c r="F58" s="246">
        <v>30</v>
      </c>
      <c r="G58" s="232"/>
      <c r="H58" s="156"/>
      <c r="I58" s="165">
        <v>0</v>
      </c>
      <c r="J58" s="165"/>
      <c r="K58" s="165">
        <f t="shared" si="8"/>
        <v>30</v>
      </c>
      <c r="L58" s="156">
        <v>1</v>
      </c>
      <c r="M58" s="185"/>
      <c r="N58" s="215">
        <f t="shared" ref="N58:N59" si="9">30-(F58+G58)</f>
        <v>0</v>
      </c>
    </row>
    <row r="59" spans="1:18" ht="23.25" customHeight="1" x14ac:dyDescent="0.2">
      <c r="A59" s="318"/>
      <c r="B59" s="358"/>
      <c r="C59" s="293"/>
      <c r="D59" s="295"/>
      <c r="E59" s="180" t="s">
        <v>47</v>
      </c>
      <c r="F59" s="247">
        <v>28</v>
      </c>
      <c r="G59" s="232">
        <v>1</v>
      </c>
      <c r="H59" s="156"/>
      <c r="I59" s="165">
        <v>0</v>
      </c>
      <c r="J59" s="165"/>
      <c r="K59" s="165">
        <f t="shared" si="8"/>
        <v>29</v>
      </c>
      <c r="L59" s="156">
        <v>1</v>
      </c>
      <c r="M59" s="185"/>
      <c r="N59" s="215">
        <f t="shared" si="9"/>
        <v>1</v>
      </c>
    </row>
    <row r="60" spans="1:18" s="43" customFormat="1" ht="22.5" customHeight="1" x14ac:dyDescent="0.2">
      <c r="A60" s="318"/>
      <c r="B60" s="359"/>
      <c r="C60" s="294"/>
      <c r="D60" s="296"/>
      <c r="E60" s="187" t="s">
        <v>48</v>
      </c>
      <c r="F60" s="248">
        <v>24</v>
      </c>
      <c r="G60" s="234"/>
      <c r="H60" s="159"/>
      <c r="I60" s="188">
        <v>0</v>
      </c>
      <c r="J60" s="188"/>
      <c r="K60" s="165">
        <f t="shared" si="8"/>
        <v>24</v>
      </c>
      <c r="L60" s="159">
        <v>1</v>
      </c>
      <c r="M60" s="189"/>
      <c r="N60" s="216">
        <f>25-(F60+G60)</f>
        <v>1</v>
      </c>
      <c r="O60" s="42"/>
    </row>
    <row r="61" spans="1:18" ht="22.5" customHeight="1" x14ac:dyDescent="0.2">
      <c r="A61" s="322">
        <v>5</v>
      </c>
      <c r="B61" s="292" t="s">
        <v>49</v>
      </c>
      <c r="C61" s="291" t="s">
        <v>50</v>
      </c>
      <c r="D61" s="344" t="s">
        <v>112</v>
      </c>
      <c r="E61" s="152" t="s">
        <v>51</v>
      </c>
      <c r="F61" s="152"/>
      <c r="G61" s="232"/>
      <c r="H61" s="238">
        <v>30</v>
      </c>
      <c r="I61" s="156">
        <v>0</v>
      </c>
      <c r="J61" s="156"/>
      <c r="K61" s="165">
        <f t="shared" si="8"/>
        <v>30</v>
      </c>
      <c r="L61" s="156"/>
      <c r="M61" s="185">
        <v>1</v>
      </c>
      <c r="N61" s="124">
        <f>(30-H61)</f>
        <v>0</v>
      </c>
    </row>
    <row r="62" spans="1:18" s="43" customFormat="1" ht="24.75" customHeight="1" x14ac:dyDescent="0.2">
      <c r="A62" s="322"/>
      <c r="B62" s="292"/>
      <c r="C62" s="291"/>
      <c r="D62" s="344"/>
      <c r="E62" s="152" t="s">
        <v>52</v>
      </c>
      <c r="F62" s="152"/>
      <c r="G62" s="233"/>
      <c r="H62" s="245">
        <v>27</v>
      </c>
      <c r="I62" s="160">
        <v>0</v>
      </c>
      <c r="J62" s="160"/>
      <c r="K62" s="165">
        <f t="shared" si="8"/>
        <v>27</v>
      </c>
      <c r="L62" s="158"/>
      <c r="M62" s="186">
        <v>1</v>
      </c>
      <c r="N62" s="215">
        <f>(30-H62)</f>
        <v>3</v>
      </c>
      <c r="O62" s="42"/>
    </row>
    <row r="63" spans="1:18" s="43" customFormat="1" ht="30" customHeight="1" x14ac:dyDescent="0.2">
      <c r="A63" s="329">
        <v>6</v>
      </c>
      <c r="B63" s="323" t="s">
        <v>86</v>
      </c>
      <c r="C63" s="261" t="s">
        <v>87</v>
      </c>
      <c r="D63" s="259" t="s">
        <v>88</v>
      </c>
      <c r="E63" s="164" t="s">
        <v>126</v>
      </c>
      <c r="F63" s="241">
        <v>13</v>
      </c>
      <c r="G63" s="235"/>
      <c r="H63" s="160"/>
      <c r="I63" s="160">
        <v>0</v>
      </c>
      <c r="J63" s="160">
        <v>1</v>
      </c>
      <c r="K63" s="165">
        <f t="shared" si="8"/>
        <v>13</v>
      </c>
      <c r="L63" s="160">
        <v>1</v>
      </c>
      <c r="M63" s="190"/>
      <c r="N63" s="124">
        <f t="shared" ref="N63:N64" si="10">25-(F63+G63)</f>
        <v>12</v>
      </c>
      <c r="O63" s="42"/>
    </row>
    <row r="64" spans="1:18" s="43" customFormat="1" ht="30" customHeight="1" x14ac:dyDescent="0.2">
      <c r="A64" s="332"/>
      <c r="B64" s="362"/>
      <c r="C64" s="262"/>
      <c r="D64" s="260"/>
      <c r="E64" s="164" t="s">
        <v>149</v>
      </c>
      <c r="F64" s="241">
        <v>12</v>
      </c>
      <c r="G64" s="235"/>
      <c r="H64" s="160"/>
      <c r="I64" s="160">
        <v>0</v>
      </c>
      <c r="J64" s="160"/>
      <c r="K64" s="165">
        <f t="shared" si="8"/>
        <v>12</v>
      </c>
      <c r="L64" s="160">
        <v>1</v>
      </c>
      <c r="M64" s="190"/>
      <c r="N64" s="124">
        <f t="shared" si="10"/>
        <v>13</v>
      </c>
      <c r="O64" s="42"/>
    </row>
    <row r="65" spans="1:15" s="43" customFormat="1" ht="30" customHeight="1" x14ac:dyDescent="0.2">
      <c r="A65" s="134"/>
      <c r="B65" s="323" t="s">
        <v>39</v>
      </c>
      <c r="C65" s="261" t="s">
        <v>40</v>
      </c>
      <c r="D65" s="259" t="s">
        <v>53</v>
      </c>
      <c r="E65" s="164" t="s">
        <v>159</v>
      </c>
      <c r="F65" s="242">
        <v>30</v>
      </c>
      <c r="G65" s="235"/>
      <c r="H65" s="160"/>
      <c r="I65" s="160"/>
      <c r="J65" s="160"/>
      <c r="K65" s="165">
        <v>22</v>
      </c>
      <c r="L65" s="160">
        <v>1</v>
      </c>
      <c r="M65" s="190"/>
      <c r="N65" s="215">
        <f>30-(F65+G65)</f>
        <v>0</v>
      </c>
      <c r="O65" s="42"/>
    </row>
    <row r="66" spans="1:15" ht="24.75" customHeight="1" thickBot="1" x14ac:dyDescent="0.25">
      <c r="A66" s="135">
        <v>7</v>
      </c>
      <c r="B66" s="302"/>
      <c r="C66" s="305"/>
      <c r="D66" s="347"/>
      <c r="E66" s="152" t="s">
        <v>148</v>
      </c>
      <c r="F66" s="236">
        <v>21</v>
      </c>
      <c r="G66" s="232"/>
      <c r="H66" s="156"/>
      <c r="I66" s="165">
        <v>0</v>
      </c>
      <c r="J66" s="165"/>
      <c r="K66" s="165">
        <f t="shared" si="8"/>
        <v>21</v>
      </c>
      <c r="L66" s="156">
        <v>1</v>
      </c>
      <c r="M66" s="185"/>
      <c r="N66" s="215">
        <f>30-(F66+G66)</f>
        <v>9</v>
      </c>
    </row>
    <row r="67" spans="1:15" s="25" customFormat="1" ht="15" customHeight="1" thickBot="1" x14ac:dyDescent="0.3">
      <c r="A67" s="35"/>
      <c r="B67" s="104"/>
      <c r="C67" s="105" t="s">
        <v>107</v>
      </c>
      <c r="D67" s="106"/>
      <c r="E67" s="107"/>
      <c r="F67" s="108">
        <f>SUM(F50:F66)</f>
        <v>243</v>
      </c>
      <c r="G67" s="108"/>
      <c r="H67" s="108">
        <f t="shared" ref="H67:N67" si="11">SUM(H50:H66)</f>
        <v>105</v>
      </c>
      <c r="I67" s="108">
        <f t="shared" si="11"/>
        <v>0</v>
      </c>
      <c r="J67" s="108">
        <f t="shared" si="11"/>
        <v>2</v>
      </c>
      <c r="K67" s="108">
        <f t="shared" si="11"/>
        <v>341</v>
      </c>
      <c r="L67" s="108">
        <f t="shared" si="11"/>
        <v>11</v>
      </c>
      <c r="M67" s="108">
        <f t="shared" si="11"/>
        <v>4</v>
      </c>
      <c r="N67" s="108">
        <f t="shared" si="11"/>
        <v>84</v>
      </c>
      <c r="O67" s="24"/>
    </row>
    <row r="68" spans="1:15" ht="18.75" customHeight="1" thickBot="1" x14ac:dyDescent="0.25">
      <c r="A68" s="97"/>
      <c r="B68" s="98"/>
      <c r="C68" s="99" t="s">
        <v>110</v>
      </c>
      <c r="D68" s="100"/>
      <c r="E68" s="101"/>
      <c r="F68" s="102">
        <f t="shared" ref="F68:N68" si="12">F37+F67</f>
        <v>863</v>
      </c>
      <c r="G68" s="102">
        <f t="shared" si="12"/>
        <v>5</v>
      </c>
      <c r="H68" s="102">
        <f t="shared" si="12"/>
        <v>194</v>
      </c>
      <c r="I68" s="102">
        <f t="shared" si="12"/>
        <v>0</v>
      </c>
      <c r="J68" s="102">
        <f t="shared" si="12"/>
        <v>9</v>
      </c>
      <c r="K68" s="102">
        <f t="shared" si="12"/>
        <v>1055</v>
      </c>
      <c r="L68" s="102">
        <f t="shared" si="12"/>
        <v>40</v>
      </c>
      <c r="M68" s="102">
        <f t="shared" si="12"/>
        <v>8</v>
      </c>
      <c r="N68" s="103">
        <f t="shared" si="12"/>
        <v>207</v>
      </c>
    </row>
    <row r="69" spans="1:15" ht="15" customHeight="1" x14ac:dyDescent="0.2">
      <c r="E69" s="59"/>
      <c r="F69" s="59"/>
      <c r="G69" s="18"/>
      <c r="H69" s="18"/>
      <c r="I69" s="18"/>
      <c r="J69" s="18"/>
      <c r="K69" s="18"/>
      <c r="L69" s="18"/>
      <c r="M69" s="18"/>
      <c r="N69" s="18"/>
    </row>
    <row r="70" spans="1:15" ht="15" customHeight="1" x14ac:dyDescent="0.2">
      <c r="G70" s="18"/>
      <c r="H70" s="18"/>
      <c r="I70" s="18"/>
      <c r="J70" s="18"/>
      <c r="K70" s="18"/>
      <c r="L70" s="18"/>
      <c r="M70" s="18"/>
      <c r="N70" s="18"/>
    </row>
    <row r="71" spans="1:15" s="6" customFormat="1" ht="15" customHeight="1" thickBot="1" x14ac:dyDescent="0.3">
      <c r="A71" s="271" t="s">
        <v>145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5"/>
      <c r="O71" s="15"/>
    </row>
    <row r="72" spans="1:15" s="46" customFormat="1" ht="87.75" customHeight="1" thickBot="1" x14ac:dyDescent="0.25">
      <c r="A72" s="65" t="s">
        <v>70</v>
      </c>
      <c r="B72" s="66" t="s">
        <v>0</v>
      </c>
      <c r="C72" s="67" t="s">
        <v>1</v>
      </c>
      <c r="D72" s="68" t="s">
        <v>2</v>
      </c>
      <c r="E72" s="340" t="s">
        <v>3</v>
      </c>
      <c r="F72" s="341"/>
      <c r="G72" s="68" t="s">
        <v>84</v>
      </c>
      <c r="H72" s="279" t="s">
        <v>85</v>
      </c>
      <c r="I72" s="280"/>
      <c r="J72" s="64" t="s">
        <v>141</v>
      </c>
      <c r="K72" s="153" t="s">
        <v>4</v>
      </c>
      <c r="L72" s="69" t="s">
        <v>90</v>
      </c>
      <c r="M72" s="70" t="s">
        <v>89</v>
      </c>
      <c r="N72" s="130" t="s">
        <v>143</v>
      </c>
      <c r="O72" s="45"/>
    </row>
    <row r="73" spans="1:15" ht="15" customHeight="1" x14ac:dyDescent="0.2">
      <c r="A73" s="272">
        <v>1</v>
      </c>
      <c r="B73" s="315" t="s">
        <v>6</v>
      </c>
      <c r="C73" s="262" t="s">
        <v>7</v>
      </c>
      <c r="D73" s="298" t="s">
        <v>164</v>
      </c>
      <c r="E73" s="269" t="s">
        <v>79</v>
      </c>
      <c r="F73" s="270"/>
      <c r="G73" s="242">
        <v>17</v>
      </c>
      <c r="H73" s="349"/>
      <c r="I73" s="349"/>
      <c r="J73" s="163"/>
      <c r="K73" s="163">
        <f>H73+G73</f>
        <v>17</v>
      </c>
      <c r="L73" s="194"/>
      <c r="M73" s="195">
        <v>1</v>
      </c>
      <c r="N73" s="154">
        <f>(20-G73)</f>
        <v>3</v>
      </c>
    </row>
    <row r="74" spans="1:15" ht="10.5" customHeight="1" x14ac:dyDescent="0.2">
      <c r="A74" s="273"/>
      <c r="B74" s="316"/>
      <c r="C74" s="291"/>
      <c r="D74" s="299"/>
      <c r="E74" s="253" t="s">
        <v>63</v>
      </c>
      <c r="F74" s="254"/>
      <c r="G74" s="236">
        <v>23</v>
      </c>
      <c r="H74" s="314"/>
      <c r="I74" s="314"/>
      <c r="J74" s="196"/>
      <c r="K74" s="163">
        <f t="shared" ref="K74:K85" si="13">H74+G74</f>
        <v>23</v>
      </c>
      <c r="L74" s="157"/>
      <c r="M74" s="197">
        <v>1</v>
      </c>
      <c r="N74" s="154">
        <f>(25-G74)</f>
        <v>2</v>
      </c>
    </row>
    <row r="75" spans="1:15" ht="11.25" customHeight="1" x14ac:dyDescent="0.2">
      <c r="A75" s="273"/>
      <c r="B75" s="316"/>
      <c r="C75" s="291"/>
      <c r="D75" s="299"/>
      <c r="E75" s="253" t="s">
        <v>64</v>
      </c>
      <c r="F75" s="254"/>
      <c r="G75" s="236">
        <v>12</v>
      </c>
      <c r="H75" s="275"/>
      <c r="I75" s="275"/>
      <c r="J75" s="196"/>
      <c r="K75" s="163">
        <f t="shared" si="13"/>
        <v>12</v>
      </c>
      <c r="L75" s="157"/>
      <c r="M75" s="197">
        <v>1</v>
      </c>
      <c r="N75" s="154">
        <f>(15-G75)</f>
        <v>3</v>
      </c>
    </row>
    <row r="76" spans="1:15" ht="9.75" customHeight="1" thickBot="1" x14ac:dyDescent="0.25">
      <c r="A76" s="274"/>
      <c r="B76" s="317"/>
      <c r="C76" s="261"/>
      <c r="D76" s="300"/>
      <c r="E76" s="267" t="s">
        <v>76</v>
      </c>
      <c r="F76" s="268"/>
      <c r="G76" s="249">
        <v>12</v>
      </c>
      <c r="H76" s="276"/>
      <c r="I76" s="276"/>
      <c r="J76" s="163"/>
      <c r="K76" s="163">
        <f t="shared" si="13"/>
        <v>12</v>
      </c>
      <c r="L76" s="199"/>
      <c r="M76" s="200">
        <v>1</v>
      </c>
      <c r="N76" s="154">
        <f>(15-G76)</f>
        <v>3</v>
      </c>
    </row>
    <row r="77" spans="1:15" ht="48.75" customHeight="1" thickBot="1" x14ac:dyDescent="0.25">
      <c r="A77" s="137">
        <v>2</v>
      </c>
      <c r="B77" s="136" t="s">
        <v>91</v>
      </c>
      <c r="C77" s="143" t="s">
        <v>157</v>
      </c>
      <c r="D77" s="147" t="s">
        <v>168</v>
      </c>
      <c r="E77" s="269" t="s">
        <v>158</v>
      </c>
      <c r="F77" s="270"/>
      <c r="G77" s="242">
        <v>12</v>
      </c>
      <c r="H77" s="277"/>
      <c r="I77" s="278"/>
      <c r="J77" s="196"/>
      <c r="K77" s="163">
        <f t="shared" si="13"/>
        <v>12</v>
      </c>
      <c r="L77" s="194"/>
      <c r="M77" s="195">
        <v>1</v>
      </c>
      <c r="N77" s="211">
        <f>(15-G77)</f>
        <v>3</v>
      </c>
    </row>
    <row r="78" spans="1:15" ht="15" customHeight="1" x14ac:dyDescent="0.2">
      <c r="A78" s="250">
        <v>3</v>
      </c>
      <c r="B78" s="312" t="s">
        <v>23</v>
      </c>
      <c r="C78" s="304" t="s">
        <v>24</v>
      </c>
      <c r="D78" s="307" t="s">
        <v>164</v>
      </c>
      <c r="E78" s="253" t="s">
        <v>65</v>
      </c>
      <c r="F78" s="254"/>
      <c r="G78" s="236">
        <v>13</v>
      </c>
      <c r="H78" s="313"/>
      <c r="I78" s="313"/>
      <c r="J78" s="163"/>
      <c r="K78" s="201">
        <f t="shared" si="13"/>
        <v>13</v>
      </c>
      <c r="L78" s="157"/>
      <c r="M78" s="197">
        <v>1</v>
      </c>
      <c r="N78" s="154">
        <f t="shared" ref="N78:N79" si="14">(15-G78)</f>
        <v>2</v>
      </c>
    </row>
    <row r="79" spans="1:15" ht="15" customHeight="1" x14ac:dyDescent="0.2">
      <c r="A79" s="363"/>
      <c r="B79" s="302"/>
      <c r="C79" s="305"/>
      <c r="D79" s="308"/>
      <c r="E79" s="263" t="s">
        <v>77</v>
      </c>
      <c r="F79" s="264"/>
      <c r="G79" s="243">
        <v>10</v>
      </c>
      <c r="H79" s="287"/>
      <c r="I79" s="287"/>
      <c r="J79" s="202"/>
      <c r="K79" s="163">
        <f t="shared" si="13"/>
        <v>10</v>
      </c>
      <c r="L79" s="203"/>
      <c r="M79" s="204">
        <v>1</v>
      </c>
      <c r="N79" s="154">
        <f t="shared" si="14"/>
        <v>5</v>
      </c>
    </row>
    <row r="80" spans="1:15" ht="21" customHeight="1" x14ac:dyDescent="0.2">
      <c r="A80" s="144">
        <v>4</v>
      </c>
      <c r="B80" s="145" t="s">
        <v>81</v>
      </c>
      <c r="C80" s="146" t="s">
        <v>33</v>
      </c>
      <c r="D80" s="39" t="s">
        <v>164</v>
      </c>
      <c r="E80" s="253" t="s">
        <v>169</v>
      </c>
      <c r="F80" s="254"/>
      <c r="G80" s="236">
        <v>20</v>
      </c>
      <c r="H80" s="255"/>
      <c r="I80" s="256"/>
      <c r="J80" s="196"/>
      <c r="K80" s="163">
        <f t="shared" si="13"/>
        <v>20</v>
      </c>
      <c r="L80" s="157"/>
      <c r="M80" s="163">
        <v>0</v>
      </c>
      <c r="N80" s="154">
        <f>(20-G80)</f>
        <v>0</v>
      </c>
    </row>
    <row r="81" spans="1:14" ht="15" customHeight="1" x14ac:dyDescent="0.2">
      <c r="A81" s="251">
        <v>5</v>
      </c>
      <c r="B81" s="285" t="s">
        <v>28</v>
      </c>
      <c r="C81" s="283" t="s">
        <v>66</v>
      </c>
      <c r="D81" s="281" t="s">
        <v>165</v>
      </c>
      <c r="E81" s="265" t="s">
        <v>121</v>
      </c>
      <c r="F81" s="266"/>
      <c r="G81" s="217"/>
      <c r="H81" s="288">
        <v>0</v>
      </c>
      <c r="I81" s="288"/>
      <c r="J81" s="205"/>
      <c r="K81" s="163">
        <f t="shared" si="13"/>
        <v>0</v>
      </c>
      <c r="L81" s="206">
        <v>0</v>
      </c>
      <c r="M81" s="162"/>
      <c r="N81" s="212">
        <v>0</v>
      </c>
    </row>
    <row r="82" spans="1:14" ht="13.5" customHeight="1" thickBot="1" x14ac:dyDescent="0.25">
      <c r="A82" s="252"/>
      <c r="B82" s="286"/>
      <c r="C82" s="284"/>
      <c r="D82" s="282"/>
      <c r="E82" s="267" t="s">
        <v>146</v>
      </c>
      <c r="F82" s="268"/>
      <c r="G82" s="218"/>
      <c r="H82" s="289">
        <v>8</v>
      </c>
      <c r="I82" s="289"/>
      <c r="J82" s="198"/>
      <c r="K82" s="163">
        <f t="shared" si="13"/>
        <v>8</v>
      </c>
      <c r="L82" s="207">
        <v>1</v>
      </c>
      <c r="M82" s="198"/>
      <c r="N82" s="154">
        <f>(15-H82)</f>
        <v>7</v>
      </c>
    </row>
    <row r="83" spans="1:14" ht="16.5" customHeight="1" x14ac:dyDescent="0.2">
      <c r="A83" s="250">
        <v>6</v>
      </c>
      <c r="B83" s="301" t="s">
        <v>67</v>
      </c>
      <c r="C83" s="304" t="s">
        <v>68</v>
      </c>
      <c r="D83" s="307" t="s">
        <v>165</v>
      </c>
      <c r="E83" s="269" t="s">
        <v>106</v>
      </c>
      <c r="F83" s="270"/>
      <c r="G83" s="219"/>
      <c r="H83" s="310">
        <v>18</v>
      </c>
      <c r="I83" s="311"/>
      <c r="J83" s="208"/>
      <c r="K83" s="163">
        <f t="shared" si="13"/>
        <v>18</v>
      </c>
      <c r="L83" s="209">
        <v>1</v>
      </c>
      <c r="M83" s="208"/>
      <c r="N83" s="154">
        <f>(20-H83)</f>
        <v>2</v>
      </c>
    </row>
    <row r="84" spans="1:14" ht="15" customHeight="1" x14ac:dyDescent="0.2">
      <c r="A84" s="251"/>
      <c r="B84" s="302"/>
      <c r="C84" s="305"/>
      <c r="D84" s="308"/>
      <c r="E84" s="265" t="s">
        <v>122</v>
      </c>
      <c r="F84" s="266"/>
      <c r="G84" s="220"/>
      <c r="H84" s="290">
        <v>9</v>
      </c>
      <c r="I84" s="290"/>
      <c r="J84" s="205"/>
      <c r="K84" s="163">
        <f t="shared" si="13"/>
        <v>9</v>
      </c>
      <c r="L84" s="210">
        <v>1</v>
      </c>
      <c r="M84" s="162"/>
      <c r="N84" s="154">
        <f>(15-H84)</f>
        <v>6</v>
      </c>
    </row>
    <row r="85" spans="1:14" ht="14.25" customHeight="1" thickBot="1" x14ac:dyDescent="0.25">
      <c r="A85" s="252"/>
      <c r="B85" s="303"/>
      <c r="C85" s="306"/>
      <c r="D85" s="309"/>
      <c r="E85" s="267" t="s">
        <v>147</v>
      </c>
      <c r="F85" s="268"/>
      <c r="G85" s="221"/>
      <c r="H85" s="297">
        <v>14</v>
      </c>
      <c r="I85" s="297"/>
      <c r="J85" s="207"/>
      <c r="K85" s="163">
        <f t="shared" si="13"/>
        <v>14</v>
      </c>
      <c r="L85" s="207">
        <v>1</v>
      </c>
      <c r="M85" s="198"/>
      <c r="N85" s="154">
        <f>(15-H85)</f>
        <v>1</v>
      </c>
    </row>
    <row r="86" spans="1:14" ht="24" customHeight="1" thickBot="1" x14ac:dyDescent="0.25">
      <c r="A86" s="38"/>
      <c r="B86" s="30"/>
      <c r="C86" s="32" t="s">
        <v>69</v>
      </c>
      <c r="D86" s="12"/>
      <c r="E86" s="72"/>
      <c r="F86" s="72"/>
      <c r="G86" s="133">
        <f>SUM(G73:G85)</f>
        <v>119</v>
      </c>
      <c r="H86" s="257">
        <f>SUM(H73:H85)</f>
        <v>49</v>
      </c>
      <c r="I86" s="258"/>
      <c r="J86" s="73"/>
      <c r="K86" s="73">
        <f>SUM(K73:K85)</f>
        <v>168</v>
      </c>
      <c r="L86" s="71">
        <f>SUM(L73:L85)</f>
        <v>4</v>
      </c>
      <c r="M86" s="74">
        <f>SUM(M73:M85)</f>
        <v>7</v>
      </c>
      <c r="N86" s="132">
        <f>SUM(N73:N85)</f>
        <v>37</v>
      </c>
    </row>
  </sheetData>
  <mergeCells count="140">
    <mergeCell ref="L43:N43"/>
    <mergeCell ref="B54:B55"/>
    <mergeCell ref="A52:A53"/>
    <mergeCell ref="B52:B53"/>
    <mergeCell ref="L40:N40"/>
    <mergeCell ref="L41:M41"/>
    <mergeCell ref="L44:M44"/>
    <mergeCell ref="A48:N48"/>
    <mergeCell ref="C43:E43"/>
    <mergeCell ref="L45:M45"/>
    <mergeCell ref="L42:M42"/>
    <mergeCell ref="L46:M46"/>
    <mergeCell ref="N52:N53"/>
    <mergeCell ref="L52:L53"/>
    <mergeCell ref="M52:M53"/>
    <mergeCell ref="K52:K53"/>
    <mergeCell ref="I52:I53"/>
    <mergeCell ref="H42:K45"/>
    <mergeCell ref="C40:E40"/>
    <mergeCell ref="C41:E41"/>
    <mergeCell ref="C42:E42"/>
    <mergeCell ref="A1:N1"/>
    <mergeCell ref="B26:B28"/>
    <mergeCell ref="A29:A30"/>
    <mergeCell ref="B29:B30"/>
    <mergeCell ref="C29:C30"/>
    <mergeCell ref="D29:D30"/>
    <mergeCell ref="B4:B5"/>
    <mergeCell ref="A4:A5"/>
    <mergeCell ref="C4:C5"/>
    <mergeCell ref="D4:D5"/>
    <mergeCell ref="B10:B17"/>
    <mergeCell ref="C10:C17"/>
    <mergeCell ref="D10:D17"/>
    <mergeCell ref="B18:B21"/>
    <mergeCell ref="C18:C21"/>
    <mergeCell ref="D18:D21"/>
    <mergeCell ref="C26:C28"/>
    <mergeCell ref="B22:B24"/>
    <mergeCell ref="D26:D28"/>
    <mergeCell ref="C22:C24"/>
    <mergeCell ref="D22:D24"/>
    <mergeCell ref="A22:A24"/>
    <mergeCell ref="A81:A82"/>
    <mergeCell ref="A3:M3"/>
    <mergeCell ref="B56:B57"/>
    <mergeCell ref="B58:B60"/>
    <mergeCell ref="A6:A9"/>
    <mergeCell ref="A10:A17"/>
    <mergeCell ref="C6:C9"/>
    <mergeCell ref="B6:B9"/>
    <mergeCell ref="D6:D9"/>
    <mergeCell ref="C54:C55"/>
    <mergeCell ref="C56:C57"/>
    <mergeCell ref="D56:D57"/>
    <mergeCell ref="D54:D55"/>
    <mergeCell ref="A18:A21"/>
    <mergeCell ref="A26:A28"/>
    <mergeCell ref="B63:B64"/>
    <mergeCell ref="A63:A64"/>
    <mergeCell ref="A78:A79"/>
    <mergeCell ref="D78:D79"/>
    <mergeCell ref="E52:E53"/>
    <mergeCell ref="F52:F53"/>
    <mergeCell ref="C52:C53"/>
    <mergeCell ref="B65:B66"/>
    <mergeCell ref="C65:C66"/>
    <mergeCell ref="A61:A62"/>
    <mergeCell ref="A58:A60"/>
    <mergeCell ref="A56:A57"/>
    <mergeCell ref="H38:J38"/>
    <mergeCell ref="I39:J39"/>
    <mergeCell ref="I40:J40"/>
    <mergeCell ref="E72:F72"/>
    <mergeCell ref="E73:F73"/>
    <mergeCell ref="K50:K51"/>
    <mergeCell ref="D61:D62"/>
    <mergeCell ref="H46:K46"/>
    <mergeCell ref="J52:J53"/>
    <mergeCell ref="I41:J41"/>
    <mergeCell ref="D65:D66"/>
    <mergeCell ref="G52:G53"/>
    <mergeCell ref="H52:H53"/>
    <mergeCell ref="H73:I73"/>
    <mergeCell ref="A34:A36"/>
    <mergeCell ref="D34:D36"/>
    <mergeCell ref="A54:A55"/>
    <mergeCell ref="B31:B33"/>
    <mergeCell ref="C31:C33"/>
    <mergeCell ref="D31:D33"/>
    <mergeCell ref="C34:C36"/>
    <mergeCell ref="B34:B36"/>
    <mergeCell ref="A31:A33"/>
    <mergeCell ref="D52:D53"/>
    <mergeCell ref="H79:I79"/>
    <mergeCell ref="H81:I81"/>
    <mergeCell ref="H82:I82"/>
    <mergeCell ref="H84:I84"/>
    <mergeCell ref="C61:C62"/>
    <mergeCell ref="B61:B62"/>
    <mergeCell ref="C58:C60"/>
    <mergeCell ref="D58:D60"/>
    <mergeCell ref="H85:I85"/>
    <mergeCell ref="D73:D76"/>
    <mergeCell ref="B83:B85"/>
    <mergeCell ref="C83:C85"/>
    <mergeCell ref="D83:D85"/>
    <mergeCell ref="E83:F83"/>
    <mergeCell ref="H83:I83"/>
    <mergeCell ref="C78:C79"/>
    <mergeCell ref="B78:B79"/>
    <mergeCell ref="E74:F74"/>
    <mergeCell ref="H78:I78"/>
    <mergeCell ref="H74:I74"/>
    <mergeCell ref="C73:C76"/>
    <mergeCell ref="B73:B76"/>
    <mergeCell ref="A83:A85"/>
    <mergeCell ref="E80:F80"/>
    <mergeCell ref="H80:I80"/>
    <mergeCell ref="H86:I86"/>
    <mergeCell ref="D63:D64"/>
    <mergeCell ref="C63:C64"/>
    <mergeCell ref="E79:F79"/>
    <mergeCell ref="E81:F81"/>
    <mergeCell ref="E82:F82"/>
    <mergeCell ref="E84:F84"/>
    <mergeCell ref="E75:F75"/>
    <mergeCell ref="E76:F76"/>
    <mergeCell ref="E77:F77"/>
    <mergeCell ref="E78:F78"/>
    <mergeCell ref="A71:M71"/>
    <mergeCell ref="A73:A76"/>
    <mergeCell ref="H75:I75"/>
    <mergeCell ref="H76:I76"/>
    <mergeCell ref="H77:I77"/>
    <mergeCell ref="H72:I72"/>
    <mergeCell ref="E85:F85"/>
    <mergeCell ref="D81:D82"/>
    <mergeCell ref="C81:C82"/>
    <mergeCell ref="B81:B82"/>
  </mergeCells>
  <pageMargins left="1.1023622047244095" right="0.51181102362204722" top="0.59055118110236227" bottom="0.39370078740157483" header="0" footer="0.19685039370078741"/>
  <pageSetup paperSize="9" scale="86" fitToHeight="0" orientation="portrait" r:id="rId1"/>
  <rowBreaks count="1" manualBreakCount="1">
    <brk id="46" max="16383" man="1"/>
  </rowBreaks>
  <ignoredErrors>
    <ignoredError sqref="B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u4otdel</cp:lastModifiedBy>
  <cp:lastPrinted>2023-03-24T10:54:42Z</cp:lastPrinted>
  <dcterms:created xsi:type="dcterms:W3CDTF">2018-09-27T16:20:08Z</dcterms:created>
  <dcterms:modified xsi:type="dcterms:W3CDTF">2023-03-24T11:01:57Z</dcterms:modified>
</cp:coreProperties>
</file>