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5" windowWidth="15570" windowHeight="7830"/>
  </bookViews>
  <sheets>
    <sheet name="Численность" sheetId="1" r:id="rId1"/>
    <sheet name="Лист2" sheetId="2" r:id="rId2"/>
    <sheet name="Лист3" sheetId="3" r:id="rId3"/>
  </sheets>
  <definedNames>
    <definedName name="_GoBack" localSheetId="0">Численность!$A$1</definedName>
    <definedName name="_xlnm.Print_Area" localSheetId="0">Численность!$A$1:$P$83</definedName>
  </definedNames>
  <calcPr calcId="145621"/>
</workbook>
</file>

<file path=xl/calcChain.xml><?xml version="1.0" encoding="utf-8"?>
<calcChain xmlns="http://schemas.openxmlformats.org/spreadsheetml/2006/main">
  <c r="L82" i="1" l="1"/>
  <c r="L81" i="1"/>
  <c r="L80" i="1"/>
  <c r="L79" i="1"/>
  <c r="L78" i="1"/>
  <c r="L77" i="1"/>
  <c r="L76" i="1"/>
  <c r="L75" i="1"/>
  <c r="L74" i="1"/>
  <c r="L73" i="1"/>
  <c r="L71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50" i="1"/>
  <c r="O56" i="1" l="1"/>
  <c r="O33" i="1"/>
  <c r="O80" i="1" l="1"/>
  <c r="O51" i="1"/>
  <c r="O61" i="1"/>
  <c r="O50" i="1"/>
  <c r="O63" i="1"/>
  <c r="O11" i="1"/>
  <c r="O71" i="1"/>
  <c r="O75" i="1"/>
  <c r="O57" i="1" l="1"/>
  <c r="O58" i="1"/>
  <c r="K37" i="1"/>
  <c r="J37" i="1"/>
  <c r="I37" i="1"/>
  <c r="H37" i="1"/>
  <c r="F37" i="1"/>
  <c r="F41" i="1" l="1"/>
  <c r="G83" i="1"/>
  <c r="F67" i="1"/>
  <c r="H67" i="1"/>
  <c r="I67" i="1"/>
  <c r="J67" i="1"/>
  <c r="K67" i="1"/>
  <c r="M67" i="1"/>
  <c r="N67" i="1"/>
  <c r="I83" i="1" l="1"/>
  <c r="M83" i="1"/>
  <c r="N83" i="1"/>
  <c r="M37" i="1"/>
  <c r="N37" i="1"/>
  <c r="O32" i="1"/>
  <c r="P32" i="1" s="1"/>
  <c r="O10" i="1"/>
  <c r="O9" i="1"/>
  <c r="O8" i="1"/>
  <c r="L8" i="1"/>
  <c r="O7" i="1"/>
  <c r="O26" i="1"/>
  <c r="O5" i="1"/>
  <c r="O29" i="1"/>
  <c r="P29" i="1" s="1"/>
  <c r="O6" i="1"/>
  <c r="L54" i="1" l="1"/>
  <c r="O54" i="1"/>
  <c r="L37" i="1" l="1"/>
  <c r="O13" i="1"/>
  <c r="O82" i="1"/>
  <c r="O81" i="1"/>
  <c r="O79" i="1"/>
  <c r="O78" i="1"/>
  <c r="O77" i="1"/>
  <c r="O74" i="1"/>
  <c r="O73" i="1"/>
  <c r="O72" i="1"/>
  <c r="O66" i="1"/>
  <c r="O65" i="1"/>
  <c r="O64" i="1"/>
  <c r="O62" i="1"/>
  <c r="O60" i="1"/>
  <c r="O59" i="1"/>
  <c r="O55" i="1"/>
  <c r="O53" i="1"/>
  <c r="O52" i="1"/>
  <c r="O36" i="1"/>
  <c r="O35" i="1"/>
  <c r="O34" i="1"/>
  <c r="O31" i="1"/>
  <c r="O30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2" i="1"/>
  <c r="O67" i="1" l="1"/>
  <c r="O37" i="1"/>
  <c r="O83" i="1"/>
  <c r="P33" i="1" l="1"/>
  <c r="P17" i="1"/>
  <c r="K68" i="1" l="1"/>
  <c r="P30" i="1" l="1"/>
  <c r="P24" i="1"/>
  <c r="F42" i="1" l="1"/>
  <c r="H68" i="1"/>
  <c r="O42" i="1" l="1"/>
  <c r="F39" i="1"/>
  <c r="F44" i="1"/>
  <c r="M42" i="1"/>
  <c r="L41" i="1" s="1"/>
  <c r="L39" i="1"/>
  <c r="O68" i="1"/>
  <c r="M68" i="1"/>
  <c r="F68" i="1"/>
  <c r="I68" i="1"/>
  <c r="N68" i="1"/>
  <c r="J68" i="1"/>
  <c r="L72" i="1"/>
  <c r="L83" i="1" s="1"/>
  <c r="L67" i="1" l="1"/>
  <c r="F43" i="1"/>
  <c r="M45" i="1" s="1"/>
  <c r="H45" i="1"/>
  <c r="H44" i="1"/>
  <c r="H42" i="1"/>
  <c r="H43" i="1"/>
  <c r="O45" i="1" s="1"/>
  <c r="H39" i="1"/>
  <c r="P14" i="1" l="1"/>
  <c r="P8" i="1"/>
  <c r="P9" i="1"/>
  <c r="P10" i="1"/>
  <c r="P11" i="1"/>
  <c r="P13" i="1"/>
  <c r="P15" i="1"/>
  <c r="P16" i="1"/>
  <c r="P18" i="1"/>
  <c r="P19" i="1"/>
  <c r="P20" i="1"/>
  <c r="P22" i="1"/>
  <c r="P23" i="1"/>
  <c r="P27" i="1"/>
  <c r="P28" i="1"/>
  <c r="P31" i="1"/>
  <c r="P34" i="1"/>
  <c r="F40" i="1" l="1"/>
  <c r="F45" i="1"/>
  <c r="M46" i="1" l="1"/>
  <c r="F46" i="1"/>
  <c r="H40" i="1" l="1"/>
  <c r="O46" i="1" s="1"/>
  <c r="H46" i="1" l="1"/>
  <c r="P37" i="1" l="1"/>
  <c r="L68" i="1" l="1"/>
  <c r="L40" i="1"/>
</calcChain>
</file>

<file path=xl/sharedStrings.xml><?xml version="1.0" encoding="utf-8"?>
<sst xmlns="http://schemas.openxmlformats.org/spreadsheetml/2006/main" count="229" uniqueCount="188">
  <si>
    <t>Код</t>
  </si>
  <si>
    <t>Наименование специальности</t>
  </si>
  <si>
    <t>Сроки обучен</t>
  </si>
  <si>
    <t>Группа</t>
  </si>
  <si>
    <t>Всего</t>
  </si>
  <si>
    <t>ПОДГОТОВКА СПЕЦИАЛИСТОВ СРЕДНЕГО ЗВЕНА</t>
  </si>
  <si>
    <t>35.02.08</t>
  </si>
  <si>
    <t>Электрификация и автоматизация сельского хозяйства</t>
  </si>
  <si>
    <t>3г.10</t>
  </si>
  <si>
    <t>Э-21</t>
  </si>
  <si>
    <t>Э-31</t>
  </si>
  <si>
    <t>36.02.01</t>
  </si>
  <si>
    <t>Ветеринария</t>
  </si>
  <si>
    <t>В-11</t>
  </si>
  <si>
    <t>В-21</t>
  </si>
  <si>
    <t>В-31</t>
  </si>
  <si>
    <t>В-41</t>
  </si>
  <si>
    <t>35.02.16</t>
  </si>
  <si>
    <t>Эксплуатация и ремонт сельскохозяйственной техники и оборудования</t>
  </si>
  <si>
    <t>3г. 10</t>
  </si>
  <si>
    <t>ЭР-11</t>
  </si>
  <si>
    <t>ЭР-21</t>
  </si>
  <si>
    <t>35.02.07</t>
  </si>
  <si>
    <t>Механизация сельского хозяйства</t>
  </si>
  <si>
    <t>Экономика и бухгалтерский учет (по отраслям)</t>
  </si>
  <si>
    <t>38.02.01</t>
  </si>
  <si>
    <t>2г. 10</t>
  </si>
  <si>
    <t>ЭК-21</t>
  </si>
  <si>
    <t>ЭК-31</t>
  </si>
  <si>
    <t>Агрономия</t>
  </si>
  <si>
    <t>43.02.13</t>
  </si>
  <si>
    <t>Технология парикмахерского искусства</t>
  </si>
  <si>
    <t>43.02.15</t>
  </si>
  <si>
    <t>Поварское и кондитерское дело</t>
  </si>
  <si>
    <t>ПОДГОТОВКА КВАЛИФИЦИРОВАННЫХ РАБОЧИХ (СЛУЖАЩИХ)</t>
  </si>
  <si>
    <t>43.01.09</t>
  </si>
  <si>
    <t>Повар, кондитер</t>
  </si>
  <si>
    <t>Портной</t>
  </si>
  <si>
    <t>ПШ-02в</t>
  </si>
  <si>
    <t>Э-033ф</t>
  </si>
  <si>
    <t>Мастер по техническому обслуживанию и ремонту машинно-тракторного парка  (Инжавино)</t>
  </si>
  <si>
    <t>МТО-023ф</t>
  </si>
  <si>
    <t>МТО-033ф</t>
  </si>
  <si>
    <t>38.01.02</t>
  </si>
  <si>
    <t>Продавец, контролер-кассир (Инжавино)</t>
  </si>
  <si>
    <t>ПД-013ф</t>
  </si>
  <si>
    <t>ПД-023ф</t>
  </si>
  <si>
    <t>3г. 10м</t>
  </si>
  <si>
    <t>2г10м</t>
  </si>
  <si>
    <t>Акад отп</t>
  </si>
  <si>
    <t>3г10м</t>
  </si>
  <si>
    <t>35.01.14</t>
  </si>
  <si>
    <t>13.01.10</t>
  </si>
  <si>
    <t>29.01.07</t>
  </si>
  <si>
    <t>№п/п</t>
  </si>
  <si>
    <t>Э-32з</t>
  </si>
  <si>
    <t>Э-42з</t>
  </si>
  <si>
    <t>Экономика и бухгалтерский учет</t>
  </si>
  <si>
    <t>40.02.01</t>
  </si>
  <si>
    <t>Право и организация социального обеспечения</t>
  </si>
  <si>
    <t>Всего по Заочному отд</t>
  </si>
  <si>
    <t>№пп</t>
  </si>
  <si>
    <t>Технология сахаристых продуктов</t>
  </si>
  <si>
    <t>19.02.04</t>
  </si>
  <si>
    <t>В-12в</t>
  </si>
  <si>
    <t>ЭР-31</t>
  </si>
  <si>
    <t>Э-52з</t>
  </si>
  <si>
    <t>М-52з</t>
  </si>
  <si>
    <t>Э-41</t>
  </si>
  <si>
    <t>25</t>
  </si>
  <si>
    <t>35.02.05</t>
  </si>
  <si>
    <t xml:space="preserve">Общая численность </t>
  </si>
  <si>
    <t>№ п/п</t>
  </si>
  <si>
    <t>бюджет</t>
  </si>
  <si>
    <t>внебюджет</t>
  </si>
  <si>
    <t xml:space="preserve">08.01.25 </t>
  </si>
  <si>
    <t>Мастер отделочных строительных и декоративных работ</t>
  </si>
  <si>
    <t>2г. 10 мес.</t>
  </si>
  <si>
    <t>Колич групп бюджет</t>
  </si>
  <si>
    <t>Колич групп внебюджет</t>
  </si>
  <si>
    <t>23.02.07</t>
  </si>
  <si>
    <t>АМД-11</t>
  </si>
  <si>
    <t>В-22в</t>
  </si>
  <si>
    <t>ЭР-41</t>
  </si>
  <si>
    <t>ПКД-31</t>
  </si>
  <si>
    <t>Колич групп очное</t>
  </si>
  <si>
    <t>Колич групп очно-заочное</t>
  </si>
  <si>
    <t>ТО и ремонт двигателей, систем агрегатов автомобилей</t>
  </si>
  <si>
    <t>Колич групп очно</t>
  </si>
  <si>
    <t>Колич групп очно-заочно</t>
  </si>
  <si>
    <t>кол-во обуч-ся</t>
  </si>
  <si>
    <t>уч. групп ППССЗ очн. обучения</t>
  </si>
  <si>
    <t>уч. групп ППКРС очн. обучения</t>
  </si>
  <si>
    <t xml:space="preserve">уч. групп ППКРС очн.-заочн. обучения </t>
  </si>
  <si>
    <t>Всего по ППКРС</t>
  </si>
  <si>
    <t>Всего по ППССЗ</t>
  </si>
  <si>
    <t>групп</t>
  </si>
  <si>
    <t>Всего очное,               очно-заочное</t>
  </si>
  <si>
    <t>Кол-во мест для приема, перевода</t>
  </si>
  <si>
    <t>1г. 10м</t>
  </si>
  <si>
    <t>В-32в</t>
  </si>
  <si>
    <t>АМД-21</t>
  </si>
  <si>
    <t>ПКД-41</t>
  </si>
  <si>
    <t>43.01.02</t>
  </si>
  <si>
    <t>Парикмахер</t>
  </si>
  <si>
    <t>2г.10м</t>
  </si>
  <si>
    <t>Ю-32з</t>
  </si>
  <si>
    <r>
      <t xml:space="preserve">О-з форма  </t>
    </r>
    <r>
      <rPr>
        <b/>
        <sz val="8"/>
        <rFont val="Times New Roman"/>
        <family val="1"/>
        <charset val="204"/>
      </rPr>
      <t>бюджет</t>
    </r>
  </si>
  <si>
    <r>
      <t xml:space="preserve">О-з форма  </t>
    </r>
    <r>
      <rPr>
        <b/>
        <sz val="8"/>
        <rFont val="Times New Roman"/>
        <family val="1"/>
        <charset val="204"/>
      </rPr>
      <t>внебюджет</t>
    </r>
  </si>
  <si>
    <t xml:space="preserve">    1г.10 мес.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</si>
  <si>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уч. групп ППССЗ </t>
    </r>
    <r>
      <rPr>
        <b/>
        <sz val="8"/>
        <color theme="1"/>
        <rFont val="Times New Roman"/>
        <family val="1"/>
        <charset val="204"/>
      </rPr>
      <t>ЗАОЧН.</t>
    </r>
    <r>
      <rPr>
        <sz val="8"/>
        <color theme="1"/>
        <rFont val="Times New Roman"/>
        <family val="1"/>
        <charset val="204"/>
      </rPr>
      <t xml:space="preserve"> обучения </t>
    </r>
    <r>
      <rPr>
        <b/>
        <sz val="8"/>
        <color theme="1"/>
        <rFont val="Times New Roman"/>
        <family val="1"/>
        <charset val="204"/>
      </rPr>
      <t>БЮДЖЕТ</t>
    </r>
  </si>
  <si>
    <r>
      <t xml:space="preserve">уч. групп ППССЗ </t>
    </r>
    <r>
      <rPr>
        <b/>
        <sz val="8"/>
        <color theme="1"/>
        <rFont val="Times New Roman"/>
        <family val="1"/>
        <charset val="204"/>
      </rPr>
      <t>ЗАОЧН.</t>
    </r>
    <r>
      <rPr>
        <sz val="8"/>
        <color theme="1"/>
        <rFont val="Times New Roman"/>
        <family val="1"/>
        <charset val="204"/>
      </rPr>
      <t xml:space="preserve">обучения </t>
    </r>
    <r>
      <rPr>
        <b/>
        <sz val="8"/>
        <color theme="1"/>
        <rFont val="Times New Roman"/>
        <family val="1"/>
        <charset val="204"/>
      </rPr>
      <t>ВНЕБЮДЖЕТ</t>
    </r>
  </si>
  <si>
    <r>
      <t xml:space="preserve">уч.групп ППССЗ </t>
    </r>
    <r>
      <rPr>
        <b/>
        <sz val="8"/>
        <color theme="1"/>
        <rFont val="Times New Roman"/>
        <family val="1"/>
        <charset val="204"/>
      </rPr>
      <t>очно-заочн</t>
    </r>
    <r>
      <rPr>
        <sz val="8"/>
        <color theme="1"/>
        <rFont val="Times New Roman"/>
        <family val="1"/>
        <charset val="204"/>
      </rPr>
      <t xml:space="preserve">. обучения </t>
    </r>
    <r>
      <rPr>
        <b/>
        <sz val="8"/>
        <color theme="1"/>
        <rFont val="Times New Roman"/>
        <family val="1"/>
        <charset val="204"/>
      </rPr>
      <t>БЮДЖЕТ</t>
    </r>
  </si>
  <si>
    <t>ИТОГО ВНЕБЮДЖЕТ</t>
  </si>
  <si>
    <t>чел.</t>
  </si>
  <si>
    <r>
      <rPr>
        <b/>
        <sz val="10"/>
        <rFont val="Times New Roman"/>
        <family val="1"/>
        <charset val="204"/>
      </rPr>
      <t>ИТОГО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бюджет</t>
    </r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</si>
  <si>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</si>
  <si>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</si>
  <si>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 Гос.заданию 2021</t>
  </si>
  <si>
    <t>ппкрс</t>
  </si>
  <si>
    <t>по факту</t>
  </si>
  <si>
    <t>ппссз</t>
  </si>
  <si>
    <t>всего</t>
  </si>
  <si>
    <t>Кол-во иностр. студентов</t>
  </si>
  <si>
    <t>группы</t>
  </si>
  <si>
    <r>
      <t xml:space="preserve">Кол-во мест для приема, перевода, в т.ч. для </t>
    </r>
    <r>
      <rPr>
        <sz val="8"/>
        <color rgb="FFFF0000"/>
        <rFont val="Times New Roman"/>
        <family val="1"/>
        <charset val="204"/>
      </rPr>
      <t xml:space="preserve">иностранных </t>
    </r>
    <r>
      <rPr>
        <sz val="8"/>
        <rFont val="Times New Roman"/>
        <family val="1"/>
        <charset val="204"/>
      </rPr>
      <t>студентов</t>
    </r>
  </si>
  <si>
    <r>
      <t xml:space="preserve">Кол-во </t>
    </r>
    <r>
      <rPr>
        <sz val="8"/>
        <color rgb="FFFF0000"/>
        <rFont val="Times New Roman"/>
        <family val="1"/>
        <charset val="204"/>
      </rPr>
      <t>иностр.</t>
    </r>
    <r>
      <rPr>
        <sz val="8"/>
        <rFont val="Times New Roman"/>
        <family val="1"/>
        <charset val="204"/>
      </rPr>
      <t xml:space="preserve"> студентов</t>
    </r>
  </si>
  <si>
    <t>Численность обучающихся заочной формы обучения</t>
  </si>
  <si>
    <t>Ю-42з</t>
  </si>
  <si>
    <t>ПК-023ф</t>
  </si>
  <si>
    <t>МШД-033ф</t>
  </si>
  <si>
    <t>А-31</t>
  </si>
  <si>
    <t>АМД-31</t>
  </si>
  <si>
    <t>ТПР-41</t>
  </si>
  <si>
    <t>В-42в</t>
  </si>
  <si>
    <t>Техническое обслуживание и ремонт двигателей, систем и агрегатов автомобилей</t>
  </si>
  <si>
    <t>АМД-22з</t>
  </si>
  <si>
    <t>ПК-01</t>
  </si>
  <si>
    <t>43.02.09</t>
  </si>
  <si>
    <t>3г.10 мес.</t>
  </si>
  <si>
    <t>Электромонтер по ремонту и облуживанию электрооборудования (по отраслям)</t>
  </si>
  <si>
    <t>4г. 10м</t>
  </si>
  <si>
    <t>3г 10м</t>
  </si>
  <si>
    <t xml:space="preserve">35.02.05 </t>
  </si>
  <si>
    <t>4 г.10 м.</t>
  </si>
  <si>
    <t xml:space="preserve">   </t>
  </si>
  <si>
    <t>ТПП-11</t>
  </si>
  <si>
    <t>ТСП-21</t>
  </si>
  <si>
    <t>А-11</t>
  </si>
  <si>
    <t>А-41</t>
  </si>
  <si>
    <t>2 г. 10 мес.</t>
  </si>
  <si>
    <t>19.02.11</t>
  </si>
  <si>
    <t>Технология продуктов питания из растительного сырья</t>
  </si>
  <si>
    <t>АМД-41</t>
  </si>
  <si>
    <t>43.02.17</t>
  </si>
  <si>
    <t>Технологии индустрии красоты</t>
  </si>
  <si>
    <t>Электротехнические системы в аграрно-промышленном комплексе (АПК)</t>
  </si>
  <si>
    <t>ЭТС-11</t>
  </si>
  <si>
    <t>ТИК-11</t>
  </si>
  <si>
    <t>ТПР-21</t>
  </si>
  <si>
    <t>ПК-02</t>
  </si>
  <si>
    <t>ПР-03</t>
  </si>
  <si>
    <t>35.01.27</t>
  </si>
  <si>
    <t>Мастер сельскохозяйственного производства</t>
  </si>
  <si>
    <t>МСХ-013ф</t>
  </si>
  <si>
    <t>МСХ-01</t>
  </si>
  <si>
    <t xml:space="preserve">08.01.28 </t>
  </si>
  <si>
    <t>1г. 10 мес.</t>
  </si>
  <si>
    <t>МШ-013ф</t>
  </si>
  <si>
    <t>ПК-033ф</t>
  </si>
  <si>
    <t>АМД-32з</t>
  </si>
  <si>
    <t>ЭТС-12з</t>
  </si>
  <si>
    <t>ЭК-42з</t>
  </si>
  <si>
    <r>
      <t xml:space="preserve">уч.групп ППССЗ </t>
    </r>
    <r>
      <rPr>
        <b/>
        <sz val="8"/>
        <color theme="1"/>
        <rFont val="Times New Roman"/>
        <family val="1"/>
        <charset val="204"/>
      </rPr>
      <t>очно-заочн</t>
    </r>
    <r>
      <rPr>
        <sz val="8"/>
        <color theme="1"/>
        <rFont val="Times New Roman"/>
        <family val="1"/>
        <charset val="204"/>
      </rPr>
      <t>. обучения ВНЕ</t>
    </r>
    <r>
      <rPr>
        <b/>
        <sz val="8"/>
        <color theme="1"/>
        <rFont val="Times New Roman"/>
        <family val="1"/>
        <charset val="204"/>
      </rPr>
      <t>БЮДЖЕТ</t>
    </r>
  </si>
  <si>
    <t>Очная форма        БЮДЖЕТ</t>
  </si>
  <si>
    <t>09.01.03</t>
  </si>
  <si>
    <t>Оператор информационных систем и ресурсов</t>
  </si>
  <si>
    <t>1 г.10 м.</t>
  </si>
  <si>
    <t>ОИС-01</t>
  </si>
  <si>
    <r>
      <t xml:space="preserve">Кол-во мест для приема, перевода, в т.ч. для </t>
    </r>
    <r>
      <rPr>
        <sz val="7"/>
        <color rgb="FFFF0000"/>
        <rFont val="Times New Roman"/>
        <family val="1"/>
        <charset val="204"/>
      </rPr>
      <t xml:space="preserve">иностранных </t>
    </r>
    <r>
      <rPr>
        <sz val="7"/>
        <rFont val="Times New Roman"/>
        <family val="1"/>
        <charset val="204"/>
      </rPr>
      <t>студентов</t>
    </r>
  </si>
  <si>
    <t>Ю-22з</t>
  </si>
  <si>
    <t>А-32з</t>
  </si>
  <si>
    <t>6</t>
  </si>
  <si>
    <t>ОЧНАЯ ФОРМА</t>
  </si>
  <si>
    <t>Очно-заочная</t>
  </si>
  <si>
    <t>БЮДЖЕТ</t>
  </si>
  <si>
    <t>ВНЕБЮДЖЕТ</t>
  </si>
  <si>
    <t xml:space="preserve">Численность обучающихся ТОГАПОУ «Аграрно-промышленный колледж» по состоянию на 25.09.2023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</si>
</sst>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theme="1"/>
      <name val="Arial Black"/>
      <family val="2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47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49" fontId="2" fillId="0" borderId="6" xfId="0" applyNumberFormat="1" applyFont="1" applyBorder="1" applyAlignment="1">
      <alignment horizontal="center" vertical="center"/>
    </xf>
    <xf numFmtId="1" fontId="2" fillId="0" borderId="0" xfId="0" applyNumberFormat="1" applyFont="1" applyBorder="1"/>
    <xf numFmtId="1" fontId="4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/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" fontId="1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" fontId="14" fillId="0" borderId="0" xfId="0" applyNumberFormat="1" applyFont="1" applyBorder="1"/>
    <xf numFmtId="0" fontId="14" fillId="0" borderId="0" xfId="0" applyFont="1" applyBorder="1"/>
    <xf numFmtId="1" fontId="18" fillId="0" borderId="0" xfId="0" applyNumberFormat="1" applyFont="1" applyBorder="1"/>
    <xf numFmtId="0" fontId="18" fillId="0" borderId="0" xfId="0" applyFont="1" applyBorder="1"/>
    <xf numFmtId="0" fontId="18" fillId="0" borderId="4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9" fillId="2" borderId="0" xfId="0" applyFont="1" applyFill="1" applyBorder="1"/>
    <xf numFmtId="1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6" fillId="0" borderId="12" xfId="0" applyFont="1" applyBorder="1"/>
    <xf numFmtId="0" fontId="22" fillId="2" borderId="0" xfId="0" applyFont="1" applyFill="1" applyBorder="1"/>
    <xf numFmtId="49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/>
    </xf>
    <xf numFmtId="1" fontId="23" fillId="2" borderId="0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30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 wrapText="1"/>
    </xf>
    <xf numFmtId="1" fontId="16" fillId="0" borderId="30" xfId="0" applyNumberFormat="1" applyFont="1" applyBorder="1" applyAlignment="1">
      <alignment horizontal="center" vertical="center"/>
    </xf>
    <xf numFmtId="0" fontId="6" fillId="0" borderId="14" xfId="0" applyFont="1" applyBorder="1"/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7" fillId="2" borderId="28" xfId="0" applyFont="1" applyFill="1" applyBorder="1"/>
    <xf numFmtId="49" fontId="14" fillId="2" borderId="35" xfId="0" applyNumberFormat="1" applyFont="1" applyFill="1" applyBorder="1" applyAlignment="1">
      <alignment vertical="center"/>
    </xf>
    <xf numFmtId="0" fontId="14" fillId="2" borderId="35" xfId="0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1" fontId="14" fillId="2" borderId="26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4" fillId="2" borderId="39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15" fillId="0" borderId="1" xfId="0" applyFont="1" applyFill="1" applyBorder="1"/>
    <xf numFmtId="0" fontId="15" fillId="0" borderId="4" xfId="0" applyFont="1" applyFill="1" applyBorder="1"/>
    <xf numFmtId="1" fontId="8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14" fillId="2" borderId="19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" fontId="4" fillId="3" borderId="41" xfId="0" applyNumberFormat="1" applyFont="1" applyFill="1" applyBorder="1" applyAlignment="1">
      <alignment horizontal="center" vertical="center"/>
    </xf>
    <xf numFmtId="1" fontId="4" fillId="3" borderId="33" xfId="0" applyNumberFormat="1" applyFont="1" applyFill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35" xfId="0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1" fontId="8" fillId="3" borderId="34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1" fontId="4" fillId="2" borderId="35" xfId="0" applyNumberFormat="1" applyFont="1" applyFill="1" applyBorder="1" applyAlignment="1">
      <alignment horizontal="center" vertical="center"/>
    </xf>
    <xf numFmtId="1" fontId="4" fillId="2" borderId="25" xfId="0" applyNumberFormat="1" applyFont="1" applyFill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0" borderId="46" xfId="0" applyFont="1" applyBorder="1"/>
    <xf numFmtId="0" fontId="6" fillId="0" borderId="44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40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7" fillId="0" borderId="3" xfId="1" applyNumberFormat="1" applyFont="1" applyBorder="1" applyAlignment="1">
      <alignment horizontal="center" vertical="center"/>
    </xf>
    <xf numFmtId="0" fontId="17" fillId="0" borderId="4" xfId="1" applyNumberFormat="1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wrapText="1"/>
    </xf>
    <xf numFmtId="0" fontId="27" fillId="4" borderId="44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" fontId="15" fillId="2" borderId="0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0" fillId="0" borderId="42" xfId="0" applyBorder="1" applyAlignme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5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showWhiteSpace="0" view="pageBreakPreview" zoomScaleNormal="120" zoomScaleSheetLayoutView="100" workbookViewId="0">
      <selection activeCell="I2" sqref="I2:J2"/>
    </sheetView>
  </sheetViews>
  <sheetFormatPr defaultColWidth="9.140625" defaultRowHeight="12.75" x14ac:dyDescent="0.2"/>
  <cols>
    <col min="1" max="1" width="3.42578125" style="28" customWidth="1"/>
    <col min="2" max="2" width="6" style="22" customWidth="1"/>
    <col min="3" max="3" width="18.28515625" style="25" customWidth="1"/>
    <col min="4" max="4" width="5.42578125" style="9" customWidth="1"/>
    <col min="5" max="5" width="7.140625" style="5" customWidth="1"/>
    <col min="6" max="6" width="7.7109375" style="45" customWidth="1"/>
    <col min="7" max="7" width="7.140625" style="203" customWidth="1"/>
    <col min="8" max="8" width="4.42578125" style="7" customWidth="1"/>
    <col min="9" max="9" width="6.140625" style="7" customWidth="1"/>
    <col min="10" max="10" width="5.140625" style="7" customWidth="1"/>
    <col min="11" max="11" width="6.140625" style="7" customWidth="1"/>
    <col min="12" max="13" width="5.140625" style="8" customWidth="1"/>
    <col min="14" max="14" width="5.42578125" style="1" customWidth="1"/>
    <col min="15" max="15" width="10.42578125" style="17" customWidth="1"/>
    <col min="16" max="16" width="11.140625" style="12" hidden="1" customWidth="1"/>
    <col min="17" max="16384" width="9.140625" style="2"/>
  </cols>
  <sheetData>
    <row r="1" spans="1:16" ht="38.25" customHeight="1" x14ac:dyDescent="0.25">
      <c r="A1" s="367" t="s">
        <v>187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6" ht="28.5" customHeight="1" x14ac:dyDescent="0.2">
      <c r="A2" s="305" t="s">
        <v>72</v>
      </c>
      <c r="B2" s="460" t="s">
        <v>0</v>
      </c>
      <c r="C2" s="458" t="s">
        <v>1</v>
      </c>
      <c r="D2" s="474" t="s">
        <v>2</v>
      </c>
      <c r="E2" s="472" t="s">
        <v>3</v>
      </c>
      <c r="F2" s="461" t="s">
        <v>183</v>
      </c>
      <c r="G2" s="462"/>
      <c r="H2" s="463"/>
      <c r="I2" s="464" t="s">
        <v>184</v>
      </c>
      <c r="J2" s="465"/>
      <c r="K2" s="470" t="s">
        <v>126</v>
      </c>
      <c r="L2" s="305" t="s">
        <v>4</v>
      </c>
      <c r="M2" s="468" t="s">
        <v>85</v>
      </c>
      <c r="N2" s="468" t="s">
        <v>86</v>
      </c>
      <c r="O2" s="466" t="s">
        <v>125</v>
      </c>
    </row>
    <row r="3" spans="1:16" s="3" customFormat="1" ht="44.25" customHeight="1" x14ac:dyDescent="0.25">
      <c r="A3" s="359"/>
      <c r="B3" s="432"/>
      <c r="C3" s="459"/>
      <c r="D3" s="475"/>
      <c r="E3" s="473"/>
      <c r="F3" s="263" t="s">
        <v>185</v>
      </c>
      <c r="G3" s="263" t="s">
        <v>186</v>
      </c>
      <c r="H3" s="109" t="s">
        <v>49</v>
      </c>
      <c r="I3" s="51" t="s">
        <v>107</v>
      </c>
      <c r="J3" s="51" t="s">
        <v>108</v>
      </c>
      <c r="K3" s="471"/>
      <c r="L3" s="359"/>
      <c r="M3" s="469"/>
      <c r="N3" s="469"/>
      <c r="O3" s="467"/>
      <c r="P3" s="49" t="s">
        <v>98</v>
      </c>
    </row>
    <row r="4" spans="1:16" s="3" customFormat="1" ht="17.100000000000001" customHeight="1" x14ac:dyDescent="0.2">
      <c r="A4" s="378" t="s">
        <v>5</v>
      </c>
      <c r="B4" s="379"/>
      <c r="C4" s="380"/>
      <c r="D4" s="336"/>
      <c r="E4" s="336"/>
      <c r="F4" s="336"/>
      <c r="G4" s="336"/>
      <c r="H4" s="381"/>
      <c r="I4" s="381"/>
      <c r="J4" s="381"/>
      <c r="K4" s="381"/>
      <c r="L4" s="382"/>
      <c r="M4" s="383"/>
      <c r="N4" s="384"/>
      <c r="O4" s="110"/>
      <c r="P4" s="16" t="s">
        <v>69</v>
      </c>
    </row>
    <row r="5" spans="1:16" s="3" customFormat="1" ht="36" customHeight="1" x14ac:dyDescent="0.2">
      <c r="A5" s="190">
        <v>1</v>
      </c>
      <c r="B5" s="187" t="s">
        <v>151</v>
      </c>
      <c r="C5" s="209" t="s">
        <v>152</v>
      </c>
      <c r="D5" s="199" t="s">
        <v>150</v>
      </c>
      <c r="E5" s="220" t="s">
        <v>146</v>
      </c>
      <c r="F5" s="273">
        <v>24</v>
      </c>
      <c r="G5" s="208"/>
      <c r="H5" s="156"/>
      <c r="I5" s="156"/>
      <c r="J5" s="234"/>
      <c r="K5" s="234">
        <v>0</v>
      </c>
      <c r="L5" s="286">
        <f t="shared" ref="L5:L36" si="0">F5+H5+I5</f>
        <v>24</v>
      </c>
      <c r="M5" s="236">
        <v>1</v>
      </c>
      <c r="N5" s="237"/>
      <c r="O5" s="105">
        <f t="shared" ref="O5" si="1">25-(F5+H5)</f>
        <v>1</v>
      </c>
      <c r="P5" s="16"/>
    </row>
    <row r="6" spans="1:16" s="3" customFormat="1" ht="32.25" customHeight="1" x14ac:dyDescent="0.2">
      <c r="A6" s="183">
        <v>2</v>
      </c>
      <c r="B6" s="228" t="s">
        <v>63</v>
      </c>
      <c r="C6" s="184" t="s">
        <v>62</v>
      </c>
      <c r="D6" s="185" t="s">
        <v>50</v>
      </c>
      <c r="E6" s="220" t="s">
        <v>147</v>
      </c>
      <c r="F6" s="273">
        <v>21</v>
      </c>
      <c r="G6" s="208"/>
      <c r="H6" s="156"/>
      <c r="I6" s="156"/>
      <c r="J6" s="234"/>
      <c r="K6" s="234">
        <v>3</v>
      </c>
      <c r="L6" s="286">
        <f t="shared" si="0"/>
        <v>21</v>
      </c>
      <c r="M6" s="236">
        <v>1</v>
      </c>
      <c r="N6" s="237"/>
      <c r="O6" s="105">
        <f>25-(F6+H6)</f>
        <v>4</v>
      </c>
      <c r="P6" s="16"/>
    </row>
    <row r="7" spans="1:16" s="3" customFormat="1" ht="42.75" customHeight="1" x14ac:dyDescent="0.2">
      <c r="A7" s="226">
        <v>3</v>
      </c>
      <c r="B7" s="227" t="s">
        <v>6</v>
      </c>
      <c r="C7" s="184" t="s">
        <v>156</v>
      </c>
      <c r="D7" s="199" t="s">
        <v>150</v>
      </c>
      <c r="E7" s="220" t="s">
        <v>157</v>
      </c>
      <c r="F7" s="273">
        <v>23</v>
      </c>
      <c r="G7" s="208"/>
      <c r="H7" s="157"/>
      <c r="I7" s="157"/>
      <c r="J7" s="172"/>
      <c r="K7" s="172">
        <v>1</v>
      </c>
      <c r="L7" s="286">
        <f t="shared" si="0"/>
        <v>23</v>
      </c>
      <c r="M7" s="236">
        <v>1</v>
      </c>
      <c r="N7" s="238"/>
      <c r="O7" s="105">
        <f t="shared" ref="O7:O10" si="2">25-(F7+H7)</f>
        <v>2</v>
      </c>
      <c r="P7" s="16"/>
    </row>
    <row r="8" spans="1:16" s="3" customFormat="1" ht="15" customHeight="1" x14ac:dyDescent="0.2">
      <c r="A8" s="385">
        <v>4</v>
      </c>
      <c r="B8" s="300" t="s">
        <v>6</v>
      </c>
      <c r="C8" s="334" t="s">
        <v>7</v>
      </c>
      <c r="D8" s="336" t="s">
        <v>50</v>
      </c>
      <c r="E8" s="147" t="s">
        <v>9</v>
      </c>
      <c r="F8" s="273">
        <v>19</v>
      </c>
      <c r="G8" s="208"/>
      <c r="H8" s="157"/>
      <c r="I8" s="157"/>
      <c r="J8" s="172"/>
      <c r="K8" s="172"/>
      <c r="L8" s="235">
        <f t="shared" si="0"/>
        <v>19</v>
      </c>
      <c r="M8" s="236">
        <v>1</v>
      </c>
      <c r="N8" s="238"/>
      <c r="O8" s="105">
        <f t="shared" si="2"/>
        <v>6</v>
      </c>
      <c r="P8" s="13">
        <f t="shared" ref="P8:P34" si="3">25-O8</f>
        <v>19</v>
      </c>
    </row>
    <row r="9" spans="1:16" s="4" customFormat="1" ht="15" customHeight="1" x14ac:dyDescent="0.2">
      <c r="A9" s="385"/>
      <c r="B9" s="300"/>
      <c r="C9" s="334"/>
      <c r="D9" s="336"/>
      <c r="E9" s="147" t="s">
        <v>10</v>
      </c>
      <c r="F9" s="273">
        <v>21</v>
      </c>
      <c r="G9" s="208"/>
      <c r="H9" s="157"/>
      <c r="I9" s="157"/>
      <c r="J9" s="172"/>
      <c r="K9" s="172"/>
      <c r="L9" s="286">
        <f t="shared" si="0"/>
        <v>21</v>
      </c>
      <c r="M9" s="236">
        <v>1</v>
      </c>
      <c r="N9" s="238"/>
      <c r="O9" s="105">
        <f t="shared" si="2"/>
        <v>4</v>
      </c>
      <c r="P9" s="13">
        <f t="shared" si="3"/>
        <v>21</v>
      </c>
    </row>
    <row r="10" spans="1:16" s="5" customFormat="1" ht="13.5" customHeight="1" x14ac:dyDescent="0.2">
      <c r="A10" s="385"/>
      <c r="B10" s="335"/>
      <c r="C10" s="334"/>
      <c r="D10" s="336"/>
      <c r="E10" s="239" t="s">
        <v>68</v>
      </c>
      <c r="F10" s="273">
        <v>24</v>
      </c>
      <c r="G10" s="208"/>
      <c r="H10" s="158"/>
      <c r="I10" s="159"/>
      <c r="J10" s="173"/>
      <c r="K10" s="173"/>
      <c r="L10" s="286">
        <f t="shared" si="0"/>
        <v>24</v>
      </c>
      <c r="M10" s="240">
        <v>1</v>
      </c>
      <c r="N10" s="241"/>
      <c r="O10" s="105">
        <f t="shared" si="2"/>
        <v>1</v>
      </c>
      <c r="P10" s="13">
        <f t="shared" si="3"/>
        <v>24</v>
      </c>
    </row>
    <row r="11" spans="1:16" s="6" customFormat="1" ht="15" customHeight="1" x14ac:dyDescent="0.2">
      <c r="A11" s="304">
        <v>5</v>
      </c>
      <c r="B11" s="335" t="s">
        <v>11</v>
      </c>
      <c r="C11" s="371" t="s">
        <v>12</v>
      </c>
      <c r="D11" s="372" t="s">
        <v>8</v>
      </c>
      <c r="E11" s="242" t="s">
        <v>13</v>
      </c>
      <c r="F11" s="280">
        <v>29</v>
      </c>
      <c r="G11" s="243"/>
      <c r="H11" s="160"/>
      <c r="I11" s="157"/>
      <c r="J11" s="172"/>
      <c r="K11" s="172"/>
      <c r="L11" s="286">
        <f t="shared" si="0"/>
        <v>29</v>
      </c>
      <c r="M11" s="244">
        <v>1</v>
      </c>
      <c r="N11" s="238"/>
      <c r="O11" s="105">
        <f>30-(F11+H11)</f>
        <v>1</v>
      </c>
      <c r="P11" s="13">
        <f t="shared" si="3"/>
        <v>24</v>
      </c>
    </row>
    <row r="12" spans="1:16" s="6" customFormat="1" ht="15" customHeight="1" x14ac:dyDescent="0.2">
      <c r="A12" s="304"/>
      <c r="B12" s="335"/>
      <c r="C12" s="371"/>
      <c r="D12" s="373"/>
      <c r="E12" s="242" t="s">
        <v>64</v>
      </c>
      <c r="F12" s="160"/>
      <c r="G12" s="160"/>
      <c r="H12" s="160"/>
      <c r="I12" s="269">
        <v>19</v>
      </c>
      <c r="J12" s="172">
        <v>0</v>
      </c>
      <c r="K12" s="172"/>
      <c r="L12" s="286">
        <f t="shared" si="0"/>
        <v>19</v>
      </c>
      <c r="M12" s="245"/>
      <c r="N12" s="238">
        <v>1</v>
      </c>
      <c r="O12" s="105">
        <f>(30-I12)</f>
        <v>11</v>
      </c>
      <c r="P12" s="13">
        <v>0</v>
      </c>
    </row>
    <row r="13" spans="1:16" s="6" customFormat="1" ht="15" customHeight="1" x14ac:dyDescent="0.2">
      <c r="A13" s="304"/>
      <c r="B13" s="335"/>
      <c r="C13" s="371"/>
      <c r="D13" s="373"/>
      <c r="E13" s="147" t="s">
        <v>14</v>
      </c>
      <c r="F13" s="268">
        <v>25</v>
      </c>
      <c r="G13" s="287"/>
      <c r="H13" s="287"/>
      <c r="I13" s="157"/>
      <c r="J13" s="172"/>
      <c r="K13" s="172">
        <v>1</v>
      </c>
      <c r="L13" s="286">
        <f t="shared" si="0"/>
        <v>25</v>
      </c>
      <c r="M13" s="246">
        <v>1</v>
      </c>
      <c r="N13" s="238"/>
      <c r="O13" s="105">
        <f>30-(F13+H13)</f>
        <v>5</v>
      </c>
      <c r="P13" s="13">
        <f t="shared" si="3"/>
        <v>20</v>
      </c>
    </row>
    <row r="14" spans="1:16" s="6" customFormat="1" ht="15" customHeight="1" x14ac:dyDescent="0.2">
      <c r="A14" s="304"/>
      <c r="B14" s="335"/>
      <c r="C14" s="371"/>
      <c r="D14" s="373"/>
      <c r="E14" s="147" t="s">
        <v>82</v>
      </c>
      <c r="F14" s="287"/>
      <c r="G14" s="287"/>
      <c r="H14" s="287"/>
      <c r="I14" s="269">
        <v>28</v>
      </c>
      <c r="J14" s="172">
        <v>0</v>
      </c>
      <c r="K14" s="172"/>
      <c r="L14" s="286">
        <f t="shared" si="0"/>
        <v>28</v>
      </c>
      <c r="M14" s="246"/>
      <c r="N14" s="238">
        <v>1</v>
      </c>
      <c r="O14" s="105">
        <v>2</v>
      </c>
      <c r="P14" s="13">
        <f t="shared" si="3"/>
        <v>23</v>
      </c>
    </row>
    <row r="15" spans="1:16" s="6" customFormat="1" ht="15" customHeight="1" x14ac:dyDescent="0.2">
      <c r="A15" s="304"/>
      <c r="B15" s="335"/>
      <c r="C15" s="371"/>
      <c r="D15" s="373"/>
      <c r="E15" s="147" t="s">
        <v>15</v>
      </c>
      <c r="F15" s="268">
        <v>21</v>
      </c>
      <c r="G15" s="287"/>
      <c r="H15" s="287"/>
      <c r="I15" s="157"/>
      <c r="J15" s="172"/>
      <c r="K15" s="172"/>
      <c r="L15" s="286">
        <f t="shared" si="0"/>
        <v>21</v>
      </c>
      <c r="M15" s="246">
        <v>1</v>
      </c>
      <c r="N15" s="238"/>
      <c r="O15" s="105">
        <f>25-(F15+H15)</f>
        <v>4</v>
      </c>
      <c r="P15" s="13">
        <f t="shared" si="3"/>
        <v>21</v>
      </c>
    </row>
    <row r="16" spans="1:16" s="32" customFormat="1" ht="15" customHeight="1" x14ac:dyDescent="0.2">
      <c r="A16" s="304"/>
      <c r="B16" s="335"/>
      <c r="C16" s="371"/>
      <c r="D16" s="373"/>
      <c r="E16" s="220" t="s">
        <v>100</v>
      </c>
      <c r="F16" s="161"/>
      <c r="G16" s="161"/>
      <c r="H16" s="161"/>
      <c r="I16" s="270">
        <v>21</v>
      </c>
      <c r="J16" s="175">
        <v>0</v>
      </c>
      <c r="K16" s="175"/>
      <c r="L16" s="286">
        <f t="shared" si="0"/>
        <v>21</v>
      </c>
      <c r="M16" s="247"/>
      <c r="N16" s="241">
        <v>1</v>
      </c>
      <c r="O16" s="105">
        <f>(25-I16)</f>
        <v>4</v>
      </c>
      <c r="P16" s="31">
        <f t="shared" si="3"/>
        <v>21</v>
      </c>
    </row>
    <row r="17" spans="1:16" s="32" customFormat="1" ht="15" customHeight="1" x14ac:dyDescent="0.2">
      <c r="A17" s="304"/>
      <c r="B17" s="335"/>
      <c r="C17" s="371"/>
      <c r="D17" s="373"/>
      <c r="E17" s="220" t="s">
        <v>16</v>
      </c>
      <c r="F17" s="271">
        <v>20</v>
      </c>
      <c r="G17" s="161"/>
      <c r="H17" s="161"/>
      <c r="I17" s="162"/>
      <c r="J17" s="175"/>
      <c r="K17" s="175"/>
      <c r="L17" s="286">
        <f t="shared" si="0"/>
        <v>20</v>
      </c>
      <c r="M17" s="247">
        <v>1</v>
      </c>
      <c r="N17" s="241"/>
      <c r="O17" s="105">
        <f>25-(F17+H17)</f>
        <v>5</v>
      </c>
      <c r="P17" s="31">
        <f t="shared" si="3"/>
        <v>20</v>
      </c>
    </row>
    <row r="18" spans="1:16" s="32" customFormat="1" ht="15" customHeight="1" x14ac:dyDescent="0.2">
      <c r="A18" s="304"/>
      <c r="B18" s="335"/>
      <c r="C18" s="371"/>
      <c r="D18" s="372"/>
      <c r="E18" s="220" t="s">
        <v>134</v>
      </c>
      <c r="F18" s="161"/>
      <c r="G18" s="161"/>
      <c r="H18" s="161"/>
      <c r="I18" s="270">
        <v>19</v>
      </c>
      <c r="J18" s="175">
        <v>0</v>
      </c>
      <c r="K18" s="175"/>
      <c r="L18" s="286">
        <f t="shared" si="0"/>
        <v>19</v>
      </c>
      <c r="M18" s="247"/>
      <c r="N18" s="241">
        <v>1</v>
      </c>
      <c r="O18" s="105">
        <f>(25-I18)</f>
        <v>6</v>
      </c>
      <c r="P18" s="31">
        <f t="shared" si="3"/>
        <v>19</v>
      </c>
    </row>
    <row r="19" spans="1:16" ht="15" customHeight="1" x14ac:dyDescent="0.2">
      <c r="A19" s="304">
        <v>6</v>
      </c>
      <c r="B19" s="335" t="s">
        <v>17</v>
      </c>
      <c r="C19" s="294" t="s">
        <v>18</v>
      </c>
      <c r="D19" s="372" t="s">
        <v>19</v>
      </c>
      <c r="E19" s="147" t="s">
        <v>20</v>
      </c>
      <c r="F19" s="268">
        <v>23</v>
      </c>
      <c r="G19" s="287"/>
      <c r="H19" s="287"/>
      <c r="I19" s="157"/>
      <c r="J19" s="172"/>
      <c r="K19" s="172"/>
      <c r="L19" s="286">
        <f t="shared" si="0"/>
        <v>23</v>
      </c>
      <c r="M19" s="246">
        <v>1</v>
      </c>
      <c r="N19" s="238"/>
      <c r="O19" s="105">
        <f t="shared" ref="O19:O23" si="4">25-(F19+H19)</f>
        <v>2</v>
      </c>
      <c r="P19" s="13">
        <f t="shared" si="3"/>
        <v>23</v>
      </c>
    </row>
    <row r="20" spans="1:16" ht="15" customHeight="1" x14ac:dyDescent="0.2">
      <c r="A20" s="304"/>
      <c r="B20" s="335"/>
      <c r="C20" s="374"/>
      <c r="D20" s="372"/>
      <c r="E20" s="147" t="s">
        <v>21</v>
      </c>
      <c r="F20" s="268">
        <v>25</v>
      </c>
      <c r="G20" s="287"/>
      <c r="H20" s="287"/>
      <c r="I20" s="157"/>
      <c r="J20" s="172"/>
      <c r="K20" s="172">
        <v>2</v>
      </c>
      <c r="L20" s="286">
        <f t="shared" si="0"/>
        <v>25</v>
      </c>
      <c r="M20" s="246">
        <v>1</v>
      </c>
      <c r="N20" s="238"/>
      <c r="O20" s="105">
        <f t="shared" si="4"/>
        <v>0</v>
      </c>
      <c r="P20" s="13">
        <f t="shared" si="3"/>
        <v>25</v>
      </c>
    </row>
    <row r="21" spans="1:16" ht="15" customHeight="1" x14ac:dyDescent="0.2">
      <c r="A21" s="304"/>
      <c r="B21" s="335"/>
      <c r="C21" s="374"/>
      <c r="D21" s="372"/>
      <c r="E21" s="147" t="s">
        <v>65</v>
      </c>
      <c r="F21" s="268">
        <v>24</v>
      </c>
      <c r="G21" s="287"/>
      <c r="H21" s="287"/>
      <c r="I21" s="157"/>
      <c r="J21" s="172"/>
      <c r="K21" s="172"/>
      <c r="L21" s="286">
        <f t="shared" si="0"/>
        <v>24</v>
      </c>
      <c r="M21" s="172">
        <v>1</v>
      </c>
      <c r="N21" s="248"/>
      <c r="O21" s="105">
        <f t="shared" si="4"/>
        <v>1</v>
      </c>
      <c r="P21" s="13"/>
    </row>
    <row r="22" spans="1:16" ht="15" customHeight="1" x14ac:dyDescent="0.2">
      <c r="A22" s="304"/>
      <c r="B22" s="335"/>
      <c r="C22" s="295"/>
      <c r="D22" s="372"/>
      <c r="E22" s="147" t="s">
        <v>83</v>
      </c>
      <c r="F22" s="268">
        <v>21</v>
      </c>
      <c r="G22" s="287"/>
      <c r="H22" s="163"/>
      <c r="I22" s="164"/>
      <c r="J22" s="249"/>
      <c r="K22" s="249"/>
      <c r="L22" s="286">
        <f t="shared" si="0"/>
        <v>21</v>
      </c>
      <c r="M22" s="172">
        <v>1</v>
      </c>
      <c r="N22" s="248"/>
      <c r="O22" s="105">
        <f t="shared" si="4"/>
        <v>4</v>
      </c>
      <c r="P22" s="13">
        <f t="shared" si="3"/>
        <v>21</v>
      </c>
    </row>
    <row r="23" spans="1:16" s="34" customFormat="1" ht="16.5" customHeight="1" x14ac:dyDescent="0.2">
      <c r="A23" s="346">
        <v>7</v>
      </c>
      <c r="B23" s="296" t="s">
        <v>80</v>
      </c>
      <c r="C23" s="294" t="s">
        <v>87</v>
      </c>
      <c r="D23" s="375" t="s">
        <v>8</v>
      </c>
      <c r="E23" s="250" t="s">
        <v>81</v>
      </c>
      <c r="F23" s="268">
        <v>23</v>
      </c>
      <c r="G23" s="287"/>
      <c r="H23" s="158"/>
      <c r="I23" s="159"/>
      <c r="J23" s="173"/>
      <c r="K23" s="173"/>
      <c r="L23" s="286">
        <f t="shared" si="0"/>
        <v>23</v>
      </c>
      <c r="M23" s="247">
        <v>1</v>
      </c>
      <c r="N23" s="241"/>
      <c r="O23" s="105">
        <f t="shared" si="4"/>
        <v>2</v>
      </c>
      <c r="P23" s="31">
        <f t="shared" si="3"/>
        <v>23</v>
      </c>
    </row>
    <row r="24" spans="1:16" s="34" customFormat="1" ht="15.75" customHeight="1" x14ac:dyDescent="0.2">
      <c r="A24" s="347"/>
      <c r="B24" s="345"/>
      <c r="C24" s="374"/>
      <c r="D24" s="376"/>
      <c r="E24" s="250" t="s">
        <v>101</v>
      </c>
      <c r="F24" s="268">
        <v>24</v>
      </c>
      <c r="G24" s="287"/>
      <c r="H24" s="158">
        <v>1</v>
      </c>
      <c r="I24" s="159"/>
      <c r="J24" s="173"/>
      <c r="K24" s="173"/>
      <c r="L24" s="286">
        <f t="shared" si="0"/>
        <v>25</v>
      </c>
      <c r="M24" s="247">
        <v>1</v>
      </c>
      <c r="N24" s="241"/>
      <c r="O24" s="105">
        <f>25-(F24+H24)</f>
        <v>0</v>
      </c>
      <c r="P24" s="31">
        <f t="shared" si="3"/>
        <v>25</v>
      </c>
    </row>
    <row r="25" spans="1:16" ht="15.75" customHeight="1" x14ac:dyDescent="0.2">
      <c r="A25" s="347"/>
      <c r="B25" s="345"/>
      <c r="C25" s="303"/>
      <c r="D25" s="376"/>
      <c r="E25" s="250" t="s">
        <v>132</v>
      </c>
      <c r="F25" s="268">
        <v>23</v>
      </c>
      <c r="G25" s="287"/>
      <c r="H25" s="287"/>
      <c r="I25" s="157"/>
      <c r="J25" s="172"/>
      <c r="K25" s="172"/>
      <c r="L25" s="286">
        <f t="shared" si="0"/>
        <v>23</v>
      </c>
      <c r="M25" s="246">
        <v>1</v>
      </c>
      <c r="N25" s="238"/>
      <c r="O25" s="105">
        <f t="shared" ref="O25:O36" si="5">25-(F25+H25)</f>
        <v>2</v>
      </c>
      <c r="P25" s="13"/>
    </row>
    <row r="26" spans="1:16" ht="14.25" customHeight="1" x14ac:dyDescent="0.2">
      <c r="A26" s="348"/>
      <c r="B26" s="297"/>
      <c r="C26" s="188"/>
      <c r="D26" s="377"/>
      <c r="E26" s="250" t="s">
        <v>153</v>
      </c>
      <c r="F26" s="268">
        <v>21</v>
      </c>
      <c r="G26" s="287"/>
      <c r="H26" s="287"/>
      <c r="I26" s="157"/>
      <c r="J26" s="172"/>
      <c r="K26" s="172"/>
      <c r="L26" s="286">
        <f t="shared" si="0"/>
        <v>21</v>
      </c>
      <c r="M26" s="246">
        <v>1</v>
      </c>
      <c r="N26" s="238"/>
      <c r="O26" s="105">
        <f t="shared" si="5"/>
        <v>4</v>
      </c>
      <c r="P26" s="13"/>
    </row>
    <row r="27" spans="1:16" ht="15" customHeight="1" x14ac:dyDescent="0.2">
      <c r="A27" s="304">
        <v>8</v>
      </c>
      <c r="B27" s="335" t="s">
        <v>25</v>
      </c>
      <c r="C27" s="294" t="s">
        <v>24</v>
      </c>
      <c r="D27" s="372" t="s">
        <v>26</v>
      </c>
      <c r="E27" s="147" t="s">
        <v>27</v>
      </c>
      <c r="F27" s="268">
        <v>24</v>
      </c>
      <c r="G27" s="287"/>
      <c r="H27" s="287"/>
      <c r="I27" s="157"/>
      <c r="J27" s="172"/>
      <c r="K27" s="172"/>
      <c r="L27" s="286">
        <f t="shared" si="0"/>
        <v>24</v>
      </c>
      <c r="M27" s="246">
        <v>1</v>
      </c>
      <c r="N27" s="238"/>
      <c r="O27" s="105">
        <f>25-(F27+H27)</f>
        <v>1</v>
      </c>
      <c r="P27" s="13" t="e">
        <f>25-#REF!</f>
        <v>#REF!</v>
      </c>
    </row>
    <row r="28" spans="1:16" ht="15" customHeight="1" x14ac:dyDescent="0.2">
      <c r="A28" s="304"/>
      <c r="B28" s="335"/>
      <c r="C28" s="374"/>
      <c r="D28" s="372"/>
      <c r="E28" s="147" t="s">
        <v>28</v>
      </c>
      <c r="F28" s="268">
        <v>22</v>
      </c>
      <c r="G28" s="158"/>
      <c r="H28" s="158"/>
      <c r="I28" s="159"/>
      <c r="J28" s="173"/>
      <c r="K28" s="173"/>
      <c r="L28" s="286">
        <f t="shared" si="0"/>
        <v>22</v>
      </c>
      <c r="M28" s="247">
        <v>1</v>
      </c>
      <c r="N28" s="241"/>
      <c r="O28" s="105">
        <f>25-(F28+H28)</f>
        <v>3</v>
      </c>
      <c r="P28" s="13">
        <f>25-O27</f>
        <v>24</v>
      </c>
    </row>
    <row r="29" spans="1:16" s="34" customFormat="1" ht="15" customHeight="1" x14ac:dyDescent="0.2">
      <c r="A29" s="305">
        <v>8</v>
      </c>
      <c r="B29" s="181"/>
      <c r="C29" s="356" t="s">
        <v>29</v>
      </c>
      <c r="D29" s="189"/>
      <c r="E29" s="147" t="s">
        <v>148</v>
      </c>
      <c r="F29" s="268">
        <v>24</v>
      </c>
      <c r="G29" s="158"/>
      <c r="H29" s="158"/>
      <c r="I29" s="159"/>
      <c r="J29" s="173"/>
      <c r="K29" s="173"/>
      <c r="L29" s="286">
        <f t="shared" si="0"/>
        <v>24</v>
      </c>
      <c r="M29" s="247">
        <v>1</v>
      </c>
      <c r="N29" s="241"/>
      <c r="O29" s="105">
        <f t="shared" si="5"/>
        <v>1</v>
      </c>
      <c r="P29" s="31">
        <f t="shared" si="3"/>
        <v>24</v>
      </c>
    </row>
    <row r="30" spans="1:16" s="34" customFormat="1" ht="12.75" customHeight="1" x14ac:dyDescent="0.2">
      <c r="A30" s="306"/>
      <c r="B30" s="345" t="s">
        <v>143</v>
      </c>
      <c r="C30" s="357"/>
      <c r="D30" s="369" t="s">
        <v>19</v>
      </c>
      <c r="E30" s="147" t="s">
        <v>131</v>
      </c>
      <c r="F30" s="267">
        <v>19</v>
      </c>
      <c r="G30" s="158"/>
      <c r="H30" s="158"/>
      <c r="I30" s="159"/>
      <c r="J30" s="173"/>
      <c r="K30" s="173"/>
      <c r="L30" s="286">
        <f t="shared" si="0"/>
        <v>19</v>
      </c>
      <c r="M30" s="247">
        <v>1</v>
      </c>
      <c r="N30" s="241"/>
      <c r="O30" s="105">
        <f t="shared" si="5"/>
        <v>6</v>
      </c>
      <c r="P30" s="31">
        <f t="shared" si="3"/>
        <v>19</v>
      </c>
    </row>
    <row r="31" spans="1:16" ht="11.25" customHeight="1" x14ac:dyDescent="0.2">
      <c r="A31" s="359"/>
      <c r="B31" s="297"/>
      <c r="C31" s="358"/>
      <c r="D31" s="370"/>
      <c r="E31" s="147" t="s">
        <v>149</v>
      </c>
      <c r="F31" s="268">
        <v>20</v>
      </c>
      <c r="G31" s="287"/>
      <c r="H31" s="287"/>
      <c r="I31" s="157"/>
      <c r="J31" s="172"/>
      <c r="K31" s="172"/>
      <c r="L31" s="286">
        <f t="shared" si="0"/>
        <v>20</v>
      </c>
      <c r="M31" s="246">
        <v>1</v>
      </c>
      <c r="N31" s="238"/>
      <c r="O31" s="105">
        <f t="shared" si="5"/>
        <v>5</v>
      </c>
      <c r="P31" s="13">
        <f t="shared" si="3"/>
        <v>20</v>
      </c>
    </row>
    <row r="32" spans="1:16" ht="30.75" customHeight="1" x14ac:dyDescent="0.2">
      <c r="A32" s="180">
        <v>9</v>
      </c>
      <c r="B32" s="181" t="s">
        <v>154</v>
      </c>
      <c r="C32" s="182" t="s">
        <v>155</v>
      </c>
      <c r="D32" s="199" t="s">
        <v>150</v>
      </c>
      <c r="E32" s="147" t="s">
        <v>158</v>
      </c>
      <c r="F32" s="268">
        <v>21</v>
      </c>
      <c r="G32" s="287"/>
      <c r="H32" s="287">
        <v>3</v>
      </c>
      <c r="I32" s="157"/>
      <c r="J32" s="172"/>
      <c r="K32" s="172"/>
      <c r="L32" s="286">
        <f t="shared" si="0"/>
        <v>24</v>
      </c>
      <c r="M32" s="246">
        <v>1</v>
      </c>
      <c r="N32" s="238"/>
      <c r="O32" s="105">
        <f t="shared" si="5"/>
        <v>1</v>
      </c>
      <c r="P32" s="13">
        <f t="shared" si="3"/>
        <v>24</v>
      </c>
    </row>
    <row r="33" spans="1:16" ht="15" customHeight="1" x14ac:dyDescent="0.2">
      <c r="A33" s="305">
        <v>10</v>
      </c>
      <c r="B33" s="296" t="s">
        <v>30</v>
      </c>
      <c r="C33" s="294" t="s">
        <v>31</v>
      </c>
      <c r="D33" s="354" t="s">
        <v>19</v>
      </c>
      <c r="E33" s="147" t="s">
        <v>159</v>
      </c>
      <c r="F33" s="268">
        <v>21</v>
      </c>
      <c r="G33" s="287"/>
      <c r="H33" s="287">
        <v>2</v>
      </c>
      <c r="I33" s="157"/>
      <c r="J33" s="172"/>
      <c r="K33" s="172"/>
      <c r="L33" s="286">
        <f t="shared" si="0"/>
        <v>23</v>
      </c>
      <c r="M33" s="246">
        <v>1</v>
      </c>
      <c r="N33" s="238"/>
      <c r="O33" s="105">
        <f t="shared" si="5"/>
        <v>2</v>
      </c>
      <c r="P33" s="13">
        <f t="shared" si="3"/>
        <v>23</v>
      </c>
    </row>
    <row r="34" spans="1:16" ht="15" customHeight="1" x14ac:dyDescent="0.2">
      <c r="A34" s="306"/>
      <c r="B34" s="301"/>
      <c r="C34" s="303"/>
      <c r="D34" s="301"/>
      <c r="E34" s="251" t="s">
        <v>133</v>
      </c>
      <c r="F34" s="268">
        <v>14</v>
      </c>
      <c r="G34" s="287"/>
      <c r="H34" s="287"/>
      <c r="I34" s="157"/>
      <c r="J34" s="172"/>
      <c r="K34" s="172"/>
      <c r="L34" s="286">
        <f t="shared" si="0"/>
        <v>14</v>
      </c>
      <c r="M34" s="246">
        <v>1</v>
      </c>
      <c r="N34" s="238"/>
      <c r="O34" s="105">
        <f t="shared" si="5"/>
        <v>11</v>
      </c>
      <c r="P34" s="13">
        <f t="shared" si="3"/>
        <v>14</v>
      </c>
    </row>
    <row r="35" spans="1:16" ht="15" customHeight="1" x14ac:dyDescent="0.2">
      <c r="A35" s="304">
        <v>11</v>
      </c>
      <c r="B35" s="335" t="s">
        <v>32</v>
      </c>
      <c r="C35" s="355" t="s">
        <v>33</v>
      </c>
      <c r="D35" s="365" t="s">
        <v>19</v>
      </c>
      <c r="E35" s="252" t="s">
        <v>84</v>
      </c>
      <c r="F35" s="275">
        <v>21</v>
      </c>
      <c r="G35" s="165"/>
      <c r="H35" s="165"/>
      <c r="I35" s="166"/>
      <c r="J35" s="253"/>
      <c r="K35" s="253"/>
      <c r="L35" s="286">
        <f t="shared" si="0"/>
        <v>21</v>
      </c>
      <c r="M35" s="172">
        <v>1</v>
      </c>
      <c r="N35" s="238"/>
      <c r="O35" s="105">
        <f t="shared" si="5"/>
        <v>4</v>
      </c>
      <c r="P35" s="13"/>
    </row>
    <row r="36" spans="1:16" ht="15" customHeight="1" thickBot="1" x14ac:dyDescent="0.25">
      <c r="A36" s="304"/>
      <c r="B36" s="335"/>
      <c r="C36" s="355"/>
      <c r="D36" s="366"/>
      <c r="E36" s="252" t="s">
        <v>102</v>
      </c>
      <c r="F36" s="275">
        <v>16</v>
      </c>
      <c r="G36" s="165"/>
      <c r="H36" s="165">
        <v>1</v>
      </c>
      <c r="I36" s="166"/>
      <c r="J36" s="253"/>
      <c r="K36" s="253"/>
      <c r="L36" s="286">
        <f t="shared" si="0"/>
        <v>17</v>
      </c>
      <c r="M36" s="172">
        <v>1</v>
      </c>
      <c r="N36" s="238"/>
      <c r="O36" s="105">
        <f t="shared" si="5"/>
        <v>8</v>
      </c>
      <c r="P36" s="13"/>
    </row>
    <row r="37" spans="1:16" s="7" customFormat="1" ht="15" customHeight="1" thickBot="1" x14ac:dyDescent="0.3">
      <c r="A37" s="210"/>
      <c r="B37" s="211"/>
      <c r="C37" s="212" t="s">
        <v>95</v>
      </c>
      <c r="D37" s="213"/>
      <c r="E37" s="65"/>
      <c r="F37" s="65">
        <f>SUM(F5:F36)</f>
        <v>613</v>
      </c>
      <c r="G37" s="65"/>
      <c r="H37" s="65">
        <f t="shared" ref="H37:O37" si="6">SUM(H5:H36)</f>
        <v>7</v>
      </c>
      <c r="I37" s="65">
        <f t="shared" si="6"/>
        <v>87</v>
      </c>
      <c r="J37" s="65">
        <f t="shared" si="6"/>
        <v>0</v>
      </c>
      <c r="K37" s="65">
        <f t="shared" si="6"/>
        <v>7</v>
      </c>
      <c r="L37" s="65">
        <f t="shared" si="6"/>
        <v>707</v>
      </c>
      <c r="M37" s="65">
        <f t="shared" si="6"/>
        <v>28</v>
      </c>
      <c r="N37" s="65">
        <f t="shared" si="6"/>
        <v>4</v>
      </c>
      <c r="O37" s="65">
        <f t="shared" si="6"/>
        <v>113</v>
      </c>
      <c r="P37" s="63" t="e">
        <f>SUM(P8:P36)</f>
        <v>#REF!</v>
      </c>
    </row>
    <row r="38" spans="1:16" s="7" customFormat="1" ht="21" customHeight="1" x14ac:dyDescent="0.2">
      <c r="A38" s="27"/>
      <c r="B38" s="21"/>
      <c r="C38" s="66" t="s">
        <v>71</v>
      </c>
      <c r="D38" s="67"/>
      <c r="E38" s="67"/>
      <c r="F38" s="68" t="s">
        <v>90</v>
      </c>
      <c r="G38" s="229"/>
      <c r="H38" s="108" t="s">
        <v>124</v>
      </c>
      <c r="I38" s="349" t="s">
        <v>118</v>
      </c>
      <c r="J38" s="350"/>
      <c r="K38" s="351"/>
      <c r="L38" s="104" t="s">
        <v>120</v>
      </c>
      <c r="M38" s="48"/>
      <c r="N38" s="18"/>
      <c r="P38" s="8"/>
    </row>
    <row r="39" spans="1:16" s="7" customFormat="1" ht="15" customHeight="1" thickBot="1" x14ac:dyDescent="0.25">
      <c r="A39" s="27"/>
      <c r="B39" s="21"/>
      <c r="C39" s="69" t="s">
        <v>91</v>
      </c>
      <c r="D39" s="46"/>
      <c r="E39" s="50"/>
      <c r="F39" s="47">
        <f>F37+H37</f>
        <v>620</v>
      </c>
      <c r="G39" s="230"/>
      <c r="H39" s="101">
        <f>M37</f>
        <v>28</v>
      </c>
      <c r="I39" s="105" t="s">
        <v>119</v>
      </c>
      <c r="J39" s="352">
        <v>255</v>
      </c>
      <c r="K39" s="353"/>
      <c r="L39" s="105">
        <f>F67+H67</f>
        <v>265</v>
      </c>
      <c r="M39" s="60"/>
      <c r="N39" s="61"/>
      <c r="O39" s="62"/>
      <c r="P39" s="8"/>
    </row>
    <row r="40" spans="1:16" s="7" customFormat="1" ht="24.75" customHeight="1" thickBot="1" x14ac:dyDescent="0.25">
      <c r="A40" s="27"/>
      <c r="B40" s="21"/>
      <c r="C40" s="325" t="s">
        <v>112</v>
      </c>
      <c r="D40" s="326"/>
      <c r="E40" s="326"/>
      <c r="F40" s="47">
        <f>I37</f>
        <v>87</v>
      </c>
      <c r="G40" s="230"/>
      <c r="H40" s="101">
        <f>N37</f>
        <v>4</v>
      </c>
      <c r="I40" s="106" t="s">
        <v>121</v>
      </c>
      <c r="J40" s="329">
        <v>916</v>
      </c>
      <c r="K40" s="330"/>
      <c r="L40" s="105">
        <f>L37+I67+G83</f>
        <v>905</v>
      </c>
      <c r="M40" s="340" t="s">
        <v>115</v>
      </c>
      <c r="N40" s="341"/>
      <c r="O40" s="342"/>
      <c r="P40" s="8"/>
    </row>
    <row r="41" spans="1:16" s="7" customFormat="1" ht="21" customHeight="1" thickBot="1" x14ac:dyDescent="0.25">
      <c r="A41" s="27"/>
      <c r="B41" s="21"/>
      <c r="C41" s="325" t="s">
        <v>173</v>
      </c>
      <c r="D41" s="326"/>
      <c r="E41" s="326"/>
      <c r="F41" s="57">
        <f>J37</f>
        <v>0</v>
      </c>
      <c r="G41" s="102"/>
      <c r="H41" s="102"/>
      <c r="I41" s="106" t="s">
        <v>122</v>
      </c>
      <c r="J41" s="329">
        <v>1171</v>
      </c>
      <c r="K41" s="330"/>
      <c r="L41" s="105">
        <f>M42</f>
        <v>1170</v>
      </c>
      <c r="M41" s="343" t="s">
        <v>114</v>
      </c>
      <c r="N41" s="344"/>
      <c r="O41" s="58" t="s">
        <v>96</v>
      </c>
      <c r="P41" s="8"/>
    </row>
    <row r="42" spans="1:16" s="7" customFormat="1" ht="24" customHeight="1" thickBot="1" x14ac:dyDescent="0.25">
      <c r="A42" s="27"/>
      <c r="B42" s="21"/>
      <c r="C42" s="327" t="s">
        <v>110</v>
      </c>
      <c r="D42" s="328"/>
      <c r="E42" s="328"/>
      <c r="F42" s="47">
        <f>G83</f>
        <v>114</v>
      </c>
      <c r="G42" s="230"/>
      <c r="H42" s="101">
        <f>N83</f>
        <v>8</v>
      </c>
      <c r="I42" s="324" t="s">
        <v>117</v>
      </c>
      <c r="J42" s="324"/>
      <c r="K42" s="324"/>
      <c r="L42" s="324"/>
      <c r="M42" s="320">
        <f>F37+H37+I37+F67+H67+I67+G83</f>
        <v>1170</v>
      </c>
      <c r="N42" s="321"/>
      <c r="O42" s="59">
        <f>M37+N37+M67+N67+N83</f>
        <v>56</v>
      </c>
      <c r="P42" s="8"/>
    </row>
    <row r="43" spans="1:16" s="7" customFormat="1" ht="23.25" customHeight="1" thickBot="1" x14ac:dyDescent="0.25">
      <c r="A43" s="27"/>
      <c r="B43" s="21"/>
      <c r="C43" s="316" t="s">
        <v>111</v>
      </c>
      <c r="D43" s="317"/>
      <c r="E43" s="317"/>
      <c r="F43" s="56">
        <f>I83</f>
        <v>45</v>
      </c>
      <c r="G43" s="231"/>
      <c r="H43" s="102">
        <f>M83</f>
        <v>4</v>
      </c>
      <c r="I43" s="324"/>
      <c r="J43" s="324"/>
      <c r="K43" s="324"/>
      <c r="L43" s="324"/>
      <c r="M43" s="337" t="s">
        <v>113</v>
      </c>
      <c r="N43" s="338"/>
      <c r="O43" s="339"/>
      <c r="P43" s="8"/>
    </row>
    <row r="44" spans="1:16" s="7" customFormat="1" ht="15" customHeight="1" x14ac:dyDescent="0.2">
      <c r="A44" s="27"/>
      <c r="B44" s="21"/>
      <c r="C44" s="331" t="s">
        <v>92</v>
      </c>
      <c r="D44" s="332"/>
      <c r="E44" s="333"/>
      <c r="F44" s="47">
        <f>F67+H67</f>
        <v>265</v>
      </c>
      <c r="G44" s="230"/>
      <c r="H44" s="101">
        <f>M67</f>
        <v>12</v>
      </c>
      <c r="I44" s="324"/>
      <c r="J44" s="324"/>
      <c r="K44" s="324"/>
      <c r="L44" s="324"/>
      <c r="M44" s="311" t="s">
        <v>114</v>
      </c>
      <c r="N44" s="312"/>
      <c r="O44" s="90" t="s">
        <v>96</v>
      </c>
      <c r="P44" s="8"/>
    </row>
    <row r="45" spans="1:16" s="7" customFormat="1" ht="15" customHeight="1" thickBot="1" x14ac:dyDescent="0.25">
      <c r="A45" s="27"/>
      <c r="B45" s="21"/>
      <c r="C45" s="93" t="s">
        <v>93</v>
      </c>
      <c r="D45" s="94"/>
      <c r="E45" s="95"/>
      <c r="F45" s="64">
        <f>I67</f>
        <v>84</v>
      </c>
      <c r="G45" s="232"/>
      <c r="H45" s="103">
        <f>N67</f>
        <v>4</v>
      </c>
      <c r="I45" s="324"/>
      <c r="J45" s="324"/>
      <c r="K45" s="324"/>
      <c r="L45" s="324"/>
      <c r="M45" s="318">
        <f>F41+F43</f>
        <v>45</v>
      </c>
      <c r="N45" s="319"/>
      <c r="O45" s="91">
        <f>H41+H43</f>
        <v>4</v>
      </c>
      <c r="P45" s="8"/>
    </row>
    <row r="46" spans="1:16" s="7" customFormat="1" ht="15" customHeight="1" thickBot="1" x14ac:dyDescent="0.2">
      <c r="A46" s="27"/>
      <c r="B46" s="21"/>
      <c r="C46" s="96" t="s">
        <v>116</v>
      </c>
      <c r="D46" s="97"/>
      <c r="E46" s="98"/>
      <c r="F46" s="99">
        <f>SUM(F39:F45)</f>
        <v>1215</v>
      </c>
      <c r="G46" s="233"/>
      <c r="H46" s="100">
        <f>SUM(H39:H45)</f>
        <v>60</v>
      </c>
      <c r="I46" s="361" t="s">
        <v>116</v>
      </c>
      <c r="J46" s="361"/>
      <c r="K46" s="361"/>
      <c r="L46" s="361"/>
      <c r="M46" s="322">
        <f>M42+M45</f>
        <v>1215</v>
      </c>
      <c r="N46" s="323"/>
      <c r="O46" s="92">
        <f>O42+O45</f>
        <v>60</v>
      </c>
      <c r="P46" s="8"/>
    </row>
    <row r="47" spans="1:16" s="7" customFormat="1" ht="15" customHeight="1" thickBot="1" x14ac:dyDescent="0.25">
      <c r="A47" s="27"/>
      <c r="B47" s="21"/>
      <c r="C47" s="70"/>
      <c r="D47" s="71"/>
      <c r="E47" s="72"/>
      <c r="F47" s="73"/>
      <c r="G47" s="73"/>
      <c r="H47" s="73"/>
      <c r="I47" s="74"/>
      <c r="J47" s="74"/>
      <c r="K47" s="107"/>
      <c r="L47" s="75"/>
      <c r="M47" s="8"/>
      <c r="N47" s="8"/>
      <c r="O47" s="76"/>
      <c r="P47" s="8"/>
    </row>
    <row r="48" spans="1:16" s="10" customFormat="1" ht="15" customHeight="1" thickBot="1" x14ac:dyDescent="0.25">
      <c r="A48" s="313" t="s">
        <v>34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5"/>
      <c r="P48" s="15"/>
    </row>
    <row r="49" spans="1:19" s="44" customFormat="1" ht="59.25" customHeight="1" x14ac:dyDescent="0.2">
      <c r="A49" s="37" t="s">
        <v>54</v>
      </c>
      <c r="B49" s="38" t="s">
        <v>0</v>
      </c>
      <c r="C49" s="39" t="s">
        <v>1</v>
      </c>
      <c r="D49" s="40" t="s">
        <v>2</v>
      </c>
      <c r="E49" s="40" t="s">
        <v>3</v>
      </c>
      <c r="F49" s="40" t="s">
        <v>174</v>
      </c>
      <c r="G49" s="40"/>
      <c r="H49" s="41" t="s">
        <v>49</v>
      </c>
      <c r="I49" s="77" t="s">
        <v>107</v>
      </c>
      <c r="J49" s="77" t="s">
        <v>108</v>
      </c>
      <c r="K49" s="51" t="s">
        <v>123</v>
      </c>
      <c r="L49" s="37" t="s">
        <v>4</v>
      </c>
      <c r="M49" s="42" t="s">
        <v>88</v>
      </c>
      <c r="N49" s="42" t="s">
        <v>89</v>
      </c>
      <c r="O49" s="258" t="s">
        <v>179</v>
      </c>
      <c r="P49" s="43"/>
      <c r="S49" s="44" t="s">
        <v>145</v>
      </c>
    </row>
    <row r="50" spans="1:19" s="44" customFormat="1" ht="34.5" customHeight="1" x14ac:dyDescent="0.2">
      <c r="A50" s="219">
        <v>1</v>
      </c>
      <c r="B50" s="218" t="s">
        <v>175</v>
      </c>
      <c r="C50" s="217" t="s">
        <v>176</v>
      </c>
      <c r="D50" s="216" t="s">
        <v>177</v>
      </c>
      <c r="E50" s="266" t="s">
        <v>178</v>
      </c>
      <c r="F50" s="279">
        <v>25</v>
      </c>
      <c r="G50" s="281"/>
      <c r="H50" s="282"/>
      <c r="I50" s="283"/>
      <c r="J50" s="77"/>
      <c r="K50" s="51"/>
      <c r="L50" s="150">
        <f t="shared" ref="L50:L53" si="7">I50+H50+F50</f>
        <v>25</v>
      </c>
      <c r="M50" s="42">
        <v>1</v>
      </c>
      <c r="N50" s="42"/>
      <c r="O50" s="214">
        <f t="shared" ref="O50:O53" si="8">25-(F50+H50)</f>
        <v>0</v>
      </c>
      <c r="P50" s="43"/>
    </row>
    <row r="51" spans="1:19" s="44" customFormat="1" ht="13.5" customHeight="1" x14ac:dyDescent="0.2">
      <c r="A51" s="292">
        <v>2</v>
      </c>
      <c r="B51" s="422" t="s">
        <v>138</v>
      </c>
      <c r="C51" s="420" t="s">
        <v>36</v>
      </c>
      <c r="D51" s="309" t="s">
        <v>139</v>
      </c>
      <c r="E51" s="265" t="s">
        <v>137</v>
      </c>
      <c r="F51" s="278">
        <v>20</v>
      </c>
      <c r="G51" s="284"/>
      <c r="H51" s="285"/>
      <c r="I51" s="176"/>
      <c r="J51" s="51"/>
      <c r="K51" s="51"/>
      <c r="L51" s="150">
        <f t="shared" si="7"/>
        <v>20</v>
      </c>
      <c r="M51" s="215">
        <v>1</v>
      </c>
      <c r="N51" s="215"/>
      <c r="O51" s="214">
        <f t="shared" si="8"/>
        <v>5</v>
      </c>
      <c r="P51" s="43"/>
    </row>
    <row r="52" spans="1:19" s="44" customFormat="1" ht="20.25" customHeight="1" x14ac:dyDescent="0.2">
      <c r="A52" s="293"/>
      <c r="B52" s="423"/>
      <c r="C52" s="421"/>
      <c r="D52" s="310"/>
      <c r="E52" s="254" t="s">
        <v>160</v>
      </c>
      <c r="F52" s="274">
        <v>18</v>
      </c>
      <c r="G52" s="167"/>
      <c r="H52" s="168"/>
      <c r="I52" s="169"/>
      <c r="J52" s="169"/>
      <c r="K52" s="115"/>
      <c r="L52" s="150">
        <f t="shared" si="7"/>
        <v>18</v>
      </c>
      <c r="M52" s="126">
        <v>1</v>
      </c>
      <c r="N52" s="126"/>
      <c r="O52" s="214">
        <f t="shared" si="8"/>
        <v>7</v>
      </c>
      <c r="P52" s="43"/>
    </row>
    <row r="53" spans="1:19" s="44" customFormat="1" ht="0.75" customHeight="1" x14ac:dyDescent="0.2">
      <c r="A53" s="111">
        <v>3</v>
      </c>
      <c r="B53" s="112"/>
      <c r="C53" s="113"/>
      <c r="D53" s="114"/>
      <c r="E53" s="255"/>
      <c r="F53" s="167"/>
      <c r="G53" s="167"/>
      <c r="H53" s="168"/>
      <c r="I53" s="169"/>
      <c r="J53" s="169"/>
      <c r="K53" s="134"/>
      <c r="L53" s="150">
        <f t="shared" si="7"/>
        <v>0</v>
      </c>
      <c r="M53" s="126"/>
      <c r="N53" s="126"/>
      <c r="O53" s="105">
        <f t="shared" si="8"/>
        <v>25</v>
      </c>
      <c r="P53" s="43"/>
    </row>
    <row r="54" spans="1:19" s="44" customFormat="1" ht="20.25" customHeight="1" x14ac:dyDescent="0.2">
      <c r="A54" s="154">
        <v>3</v>
      </c>
      <c r="B54" s="152" t="s">
        <v>103</v>
      </c>
      <c r="C54" s="153" t="s">
        <v>104</v>
      </c>
      <c r="D54" s="155" t="s">
        <v>105</v>
      </c>
      <c r="E54" s="147" t="s">
        <v>161</v>
      </c>
      <c r="F54" s="268">
        <v>15</v>
      </c>
      <c r="G54" s="287"/>
      <c r="H54" s="157"/>
      <c r="I54" s="176"/>
      <c r="J54" s="172">
        <v>0</v>
      </c>
      <c r="K54" s="122"/>
      <c r="L54" s="150">
        <f>I54+H54+F54</f>
        <v>15</v>
      </c>
      <c r="M54" s="151">
        <v>1</v>
      </c>
      <c r="N54" s="177"/>
      <c r="O54" s="178">
        <f>25-(F54+H54)</f>
        <v>10</v>
      </c>
      <c r="P54" s="43"/>
    </row>
    <row r="55" spans="1:19" ht="22.5" customHeight="1" x14ac:dyDescent="0.2">
      <c r="A55" s="191">
        <v>4</v>
      </c>
      <c r="B55" s="179" t="s">
        <v>53</v>
      </c>
      <c r="C55" s="186" t="s">
        <v>37</v>
      </c>
      <c r="D55" s="193" t="s">
        <v>109</v>
      </c>
      <c r="E55" s="147" t="s">
        <v>38</v>
      </c>
      <c r="F55" s="158"/>
      <c r="G55" s="158"/>
      <c r="H55" s="171"/>
      <c r="I55" s="276">
        <v>22</v>
      </c>
      <c r="J55" s="175">
        <v>0</v>
      </c>
      <c r="K55" s="125"/>
      <c r="L55" s="150">
        <f t="shared" ref="L55:L66" si="9">I55+H55+F55</f>
        <v>22</v>
      </c>
      <c r="M55" s="124"/>
      <c r="N55" s="132">
        <v>1</v>
      </c>
      <c r="O55" s="148">
        <f>(25-I55)</f>
        <v>3</v>
      </c>
    </row>
    <row r="56" spans="1:19" ht="29.25" customHeight="1" x14ac:dyDescent="0.2">
      <c r="A56" s="191">
        <v>5</v>
      </c>
      <c r="B56" s="179" t="s">
        <v>52</v>
      </c>
      <c r="C56" s="186" t="s">
        <v>140</v>
      </c>
      <c r="D56" s="192" t="s">
        <v>48</v>
      </c>
      <c r="E56" s="147" t="s">
        <v>39</v>
      </c>
      <c r="F56" s="267">
        <v>27</v>
      </c>
      <c r="G56" s="158"/>
      <c r="H56" s="171"/>
      <c r="I56" s="173"/>
      <c r="J56" s="175">
        <v>0</v>
      </c>
      <c r="K56" s="125"/>
      <c r="L56" s="150">
        <f t="shared" si="9"/>
        <v>27</v>
      </c>
      <c r="M56" s="124">
        <v>1</v>
      </c>
      <c r="N56" s="132"/>
      <c r="O56" s="149">
        <f>30-(F56+H56)</f>
        <v>3</v>
      </c>
    </row>
    <row r="57" spans="1:19" ht="22.5" customHeight="1" x14ac:dyDescent="0.2">
      <c r="A57" s="296" t="s">
        <v>182</v>
      </c>
      <c r="B57" s="296" t="s">
        <v>162</v>
      </c>
      <c r="C57" s="294" t="s">
        <v>163</v>
      </c>
      <c r="D57" s="298" t="s">
        <v>109</v>
      </c>
      <c r="E57" s="256" t="s">
        <v>164</v>
      </c>
      <c r="F57" s="267">
        <v>30</v>
      </c>
      <c r="G57" s="158"/>
      <c r="H57" s="171"/>
      <c r="I57" s="173"/>
      <c r="J57" s="175"/>
      <c r="K57" s="125"/>
      <c r="L57" s="150">
        <f t="shared" si="9"/>
        <v>30</v>
      </c>
      <c r="M57" s="124">
        <v>1</v>
      </c>
      <c r="N57" s="132"/>
      <c r="O57" s="149">
        <f>30-(F57+H57)</f>
        <v>0</v>
      </c>
    </row>
    <row r="58" spans="1:19" ht="18.75" customHeight="1" x14ac:dyDescent="0.2">
      <c r="A58" s="297"/>
      <c r="B58" s="297"/>
      <c r="C58" s="295"/>
      <c r="D58" s="299"/>
      <c r="E58" s="256" t="s">
        <v>165</v>
      </c>
      <c r="F58" s="158"/>
      <c r="G58" s="158"/>
      <c r="H58" s="171"/>
      <c r="I58" s="276">
        <v>14</v>
      </c>
      <c r="J58" s="175"/>
      <c r="K58" s="125"/>
      <c r="L58" s="150">
        <f t="shared" si="9"/>
        <v>14</v>
      </c>
      <c r="M58" s="124"/>
      <c r="N58" s="132">
        <v>1</v>
      </c>
      <c r="O58" s="149">
        <f t="shared" ref="O58" si="10">25-(F58+H58)</f>
        <v>25</v>
      </c>
    </row>
    <row r="59" spans="1:19" ht="24.75" customHeight="1" x14ac:dyDescent="0.2">
      <c r="A59" s="305">
        <v>7</v>
      </c>
      <c r="B59" s="300" t="s">
        <v>51</v>
      </c>
      <c r="C59" s="371" t="s">
        <v>40</v>
      </c>
      <c r="D59" s="308" t="s">
        <v>48</v>
      </c>
      <c r="E59" s="250" t="s">
        <v>41</v>
      </c>
      <c r="F59" s="277">
        <v>30</v>
      </c>
      <c r="G59" s="257"/>
      <c r="H59" s="170"/>
      <c r="I59" s="172"/>
      <c r="J59" s="234">
        <v>0</v>
      </c>
      <c r="K59" s="130"/>
      <c r="L59" s="150">
        <f t="shared" si="9"/>
        <v>30</v>
      </c>
      <c r="M59" s="122">
        <v>1</v>
      </c>
      <c r="N59" s="131"/>
      <c r="O59" s="148">
        <f t="shared" ref="O59:O60" si="11">30-(F59+H59)</f>
        <v>0</v>
      </c>
    </row>
    <row r="60" spans="1:19" ht="39.75" customHeight="1" x14ac:dyDescent="0.2">
      <c r="A60" s="306"/>
      <c r="B60" s="300"/>
      <c r="C60" s="371"/>
      <c r="D60" s="308"/>
      <c r="E60" s="250" t="s">
        <v>42</v>
      </c>
      <c r="F60" s="278">
        <v>28</v>
      </c>
      <c r="G60" s="250"/>
      <c r="H60" s="170"/>
      <c r="I60" s="172"/>
      <c r="J60" s="234">
        <v>0</v>
      </c>
      <c r="K60" s="130"/>
      <c r="L60" s="150">
        <f t="shared" si="9"/>
        <v>28</v>
      </c>
      <c r="M60" s="122">
        <v>1</v>
      </c>
      <c r="N60" s="131"/>
      <c r="O60" s="148">
        <f t="shared" si="11"/>
        <v>2</v>
      </c>
    </row>
    <row r="61" spans="1:19" ht="22.5" customHeight="1" x14ac:dyDescent="0.2">
      <c r="A61" s="304">
        <v>8</v>
      </c>
      <c r="B61" s="335" t="s">
        <v>43</v>
      </c>
      <c r="C61" s="334" t="s">
        <v>44</v>
      </c>
      <c r="D61" s="360" t="s">
        <v>99</v>
      </c>
      <c r="E61" s="147" t="s">
        <v>45</v>
      </c>
      <c r="F61" s="290"/>
      <c r="G61" s="290"/>
      <c r="H61" s="170"/>
      <c r="I61" s="269">
        <v>19</v>
      </c>
      <c r="J61" s="172">
        <v>0</v>
      </c>
      <c r="K61" s="122"/>
      <c r="L61" s="150">
        <f t="shared" si="9"/>
        <v>19</v>
      </c>
      <c r="M61" s="122"/>
      <c r="N61" s="131">
        <v>1</v>
      </c>
      <c r="O61" s="105">
        <f>(25-I61)</f>
        <v>6</v>
      </c>
    </row>
    <row r="62" spans="1:19" s="34" customFormat="1" ht="24.75" customHeight="1" x14ac:dyDescent="0.2">
      <c r="A62" s="304"/>
      <c r="B62" s="335"/>
      <c r="C62" s="334"/>
      <c r="D62" s="360"/>
      <c r="E62" s="147" t="s">
        <v>46</v>
      </c>
      <c r="F62" s="290"/>
      <c r="G62" s="290"/>
      <c r="H62" s="171"/>
      <c r="I62" s="276">
        <v>29</v>
      </c>
      <c r="J62" s="175">
        <v>0</v>
      </c>
      <c r="K62" s="125"/>
      <c r="L62" s="150">
        <f t="shared" si="9"/>
        <v>29</v>
      </c>
      <c r="M62" s="124"/>
      <c r="N62" s="132">
        <v>1</v>
      </c>
      <c r="O62" s="148">
        <f>(30-I62)</f>
        <v>1</v>
      </c>
      <c r="P62" s="33"/>
    </row>
    <row r="63" spans="1:19" s="34" customFormat="1" ht="42" customHeight="1" x14ac:dyDescent="0.2">
      <c r="A63" s="194">
        <v>9</v>
      </c>
      <c r="B63" s="187" t="s">
        <v>166</v>
      </c>
      <c r="C63" s="197" t="s">
        <v>76</v>
      </c>
      <c r="D63" s="198" t="s">
        <v>167</v>
      </c>
      <c r="E63" s="220" t="s">
        <v>168</v>
      </c>
      <c r="F63" s="272">
        <v>13</v>
      </c>
      <c r="G63" s="220"/>
      <c r="H63" s="174"/>
      <c r="I63" s="162"/>
      <c r="J63" s="175"/>
      <c r="K63" s="125"/>
      <c r="L63" s="150">
        <f t="shared" si="9"/>
        <v>13</v>
      </c>
      <c r="M63" s="125">
        <v>1</v>
      </c>
      <c r="N63" s="133"/>
      <c r="O63" s="105">
        <f>15-(F63+H63)</f>
        <v>2</v>
      </c>
      <c r="P63" s="33"/>
    </row>
    <row r="64" spans="1:19" s="34" customFormat="1" ht="54.75" customHeight="1" x14ac:dyDescent="0.2">
      <c r="A64" s="194">
        <v>10</v>
      </c>
      <c r="B64" s="187" t="s">
        <v>75</v>
      </c>
      <c r="C64" s="197" t="s">
        <v>76</v>
      </c>
      <c r="D64" s="198" t="s">
        <v>77</v>
      </c>
      <c r="E64" s="220" t="s">
        <v>130</v>
      </c>
      <c r="F64" s="272">
        <v>13</v>
      </c>
      <c r="G64" s="220"/>
      <c r="H64" s="174"/>
      <c r="I64" s="175"/>
      <c r="J64" s="175">
        <v>0</v>
      </c>
      <c r="K64" s="125">
        <v>1</v>
      </c>
      <c r="L64" s="150">
        <f t="shared" si="9"/>
        <v>13</v>
      </c>
      <c r="M64" s="125">
        <v>1</v>
      </c>
      <c r="N64" s="133"/>
      <c r="O64" s="105">
        <f t="shared" ref="O64" si="12">25-(F64+H64)</f>
        <v>12</v>
      </c>
      <c r="P64" s="33"/>
    </row>
    <row r="65" spans="1:16" s="34" customFormat="1" ht="30" customHeight="1" x14ac:dyDescent="0.2">
      <c r="A65" s="306">
        <v>11</v>
      </c>
      <c r="B65" s="296" t="s">
        <v>35</v>
      </c>
      <c r="C65" s="302" t="s">
        <v>36</v>
      </c>
      <c r="D65" s="362" t="s">
        <v>47</v>
      </c>
      <c r="E65" s="129" t="s">
        <v>129</v>
      </c>
      <c r="F65" s="273">
        <v>28</v>
      </c>
      <c r="G65" s="208"/>
      <c r="H65" s="174"/>
      <c r="I65" s="175"/>
      <c r="J65" s="125"/>
      <c r="K65" s="125"/>
      <c r="L65" s="150">
        <f t="shared" si="9"/>
        <v>28</v>
      </c>
      <c r="M65" s="125">
        <v>1</v>
      </c>
      <c r="N65" s="133"/>
      <c r="O65" s="148">
        <f>30-(F65+H65)</f>
        <v>2</v>
      </c>
      <c r="P65" s="33"/>
    </row>
    <row r="66" spans="1:16" ht="24.75" customHeight="1" thickBot="1" x14ac:dyDescent="0.25">
      <c r="A66" s="307"/>
      <c r="B66" s="301"/>
      <c r="C66" s="303"/>
      <c r="D66" s="363"/>
      <c r="E66" s="119" t="s">
        <v>169</v>
      </c>
      <c r="F66" s="268">
        <v>18</v>
      </c>
      <c r="G66" s="287"/>
      <c r="H66" s="170"/>
      <c r="I66" s="172"/>
      <c r="J66" s="130">
        <v>0</v>
      </c>
      <c r="K66" s="130"/>
      <c r="L66" s="150">
        <f t="shared" si="9"/>
        <v>18</v>
      </c>
      <c r="M66" s="122">
        <v>1</v>
      </c>
      <c r="N66" s="131"/>
      <c r="O66" s="148">
        <f>30-(F66+H66)</f>
        <v>12</v>
      </c>
    </row>
    <row r="67" spans="1:16" s="20" customFormat="1" ht="15" customHeight="1" thickBot="1" x14ac:dyDescent="0.3">
      <c r="A67" s="26"/>
      <c r="B67" s="85"/>
      <c r="C67" s="86" t="s">
        <v>94</v>
      </c>
      <c r="D67" s="87"/>
      <c r="E67" s="88"/>
      <c r="F67" s="89">
        <f>SUM(F50:F66)</f>
        <v>265</v>
      </c>
      <c r="G67" s="89"/>
      <c r="H67" s="89">
        <f t="shared" ref="H67:O67" si="13">SUM(H50:H66)</f>
        <v>0</v>
      </c>
      <c r="I67" s="89">
        <f t="shared" si="13"/>
        <v>84</v>
      </c>
      <c r="J67" s="89">
        <f t="shared" si="13"/>
        <v>0</v>
      </c>
      <c r="K67" s="89">
        <f t="shared" si="13"/>
        <v>1</v>
      </c>
      <c r="L67" s="89">
        <f t="shared" si="13"/>
        <v>349</v>
      </c>
      <c r="M67" s="89">
        <f t="shared" si="13"/>
        <v>12</v>
      </c>
      <c r="N67" s="89">
        <f t="shared" si="13"/>
        <v>4</v>
      </c>
      <c r="O67" s="89">
        <f t="shared" si="13"/>
        <v>115</v>
      </c>
      <c r="P67" s="19"/>
    </row>
    <row r="68" spans="1:16" ht="18.75" customHeight="1" thickBot="1" x14ac:dyDescent="0.25">
      <c r="A68" s="78"/>
      <c r="B68" s="79"/>
      <c r="C68" s="80" t="s">
        <v>97</v>
      </c>
      <c r="D68" s="81"/>
      <c r="E68" s="82"/>
      <c r="F68" s="83">
        <f>F37+F67</f>
        <v>878</v>
      </c>
      <c r="G68" s="83"/>
      <c r="H68" s="83">
        <f t="shared" ref="H68:O68" si="14">H37+H67</f>
        <v>7</v>
      </c>
      <c r="I68" s="83">
        <f t="shared" si="14"/>
        <v>171</v>
      </c>
      <c r="J68" s="83">
        <f t="shared" si="14"/>
        <v>0</v>
      </c>
      <c r="K68" s="83">
        <f t="shared" si="14"/>
        <v>8</v>
      </c>
      <c r="L68" s="83">
        <f t="shared" si="14"/>
        <v>1056</v>
      </c>
      <c r="M68" s="83">
        <f t="shared" si="14"/>
        <v>40</v>
      </c>
      <c r="N68" s="83">
        <f t="shared" si="14"/>
        <v>8</v>
      </c>
      <c r="O68" s="84">
        <f t="shared" si="14"/>
        <v>228</v>
      </c>
    </row>
    <row r="69" spans="1:16" s="6" customFormat="1" ht="15" customHeight="1" thickBot="1" x14ac:dyDescent="0.3">
      <c r="A69" s="424" t="s">
        <v>127</v>
      </c>
      <c r="B69" s="424"/>
      <c r="C69" s="424"/>
      <c r="D69" s="424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20"/>
      <c r="P69" s="14"/>
    </row>
    <row r="70" spans="1:16" s="36" customFormat="1" ht="73.5" customHeight="1" x14ac:dyDescent="0.2">
      <c r="A70" s="221" t="s">
        <v>61</v>
      </c>
      <c r="B70" s="222" t="s">
        <v>0</v>
      </c>
      <c r="C70" s="223" t="s">
        <v>1</v>
      </c>
      <c r="D70" s="120" t="s">
        <v>2</v>
      </c>
      <c r="E70" s="391" t="s">
        <v>3</v>
      </c>
      <c r="F70" s="392"/>
      <c r="G70" s="398" t="s">
        <v>73</v>
      </c>
      <c r="H70" s="399"/>
      <c r="I70" s="428" t="s">
        <v>74</v>
      </c>
      <c r="J70" s="429"/>
      <c r="K70" s="134" t="s">
        <v>123</v>
      </c>
      <c r="L70" s="120" t="s">
        <v>4</v>
      </c>
      <c r="M70" s="224" t="s">
        <v>79</v>
      </c>
      <c r="N70" s="225" t="s">
        <v>78</v>
      </c>
      <c r="O70" s="291" t="s">
        <v>125</v>
      </c>
      <c r="P70" s="35"/>
    </row>
    <row r="71" spans="1:16" s="36" customFormat="1" ht="44.25" customHeight="1" x14ac:dyDescent="0.2">
      <c r="A71" s="260">
        <v>1</v>
      </c>
      <c r="B71" s="227" t="s">
        <v>6</v>
      </c>
      <c r="C71" s="261" t="s">
        <v>156</v>
      </c>
      <c r="D71" s="207" t="s">
        <v>150</v>
      </c>
      <c r="E71" s="452" t="s">
        <v>171</v>
      </c>
      <c r="F71" s="452"/>
      <c r="G71" s="400">
        <v>12</v>
      </c>
      <c r="H71" s="401"/>
      <c r="I71" s="430"/>
      <c r="J71" s="430"/>
      <c r="K71" s="51"/>
      <c r="L71" s="128">
        <f t="shared" ref="L71:L82" si="15">I71+G71</f>
        <v>12</v>
      </c>
      <c r="M71" s="215"/>
      <c r="N71" s="215">
        <v>1</v>
      </c>
      <c r="O71" s="259">
        <f>(20-G71)</f>
        <v>8</v>
      </c>
      <c r="P71" s="35"/>
    </row>
    <row r="72" spans="1:16" ht="15" customHeight="1" x14ac:dyDescent="0.2">
      <c r="A72" s="304">
        <v>2</v>
      </c>
      <c r="B72" s="390" t="s">
        <v>6</v>
      </c>
      <c r="C72" s="334" t="s">
        <v>7</v>
      </c>
      <c r="D72" s="455" t="s">
        <v>141</v>
      </c>
      <c r="E72" s="388" t="s">
        <v>55</v>
      </c>
      <c r="F72" s="388"/>
      <c r="G72" s="402">
        <v>18</v>
      </c>
      <c r="H72" s="403"/>
      <c r="I72" s="364"/>
      <c r="J72" s="364"/>
      <c r="K72" s="128"/>
      <c r="L72" s="128">
        <f t="shared" si="15"/>
        <v>18</v>
      </c>
      <c r="M72" s="123"/>
      <c r="N72" s="128">
        <v>1</v>
      </c>
      <c r="O72" s="121">
        <f>(20-G72)</f>
        <v>2</v>
      </c>
    </row>
    <row r="73" spans="1:16" ht="10.5" customHeight="1" x14ac:dyDescent="0.2">
      <c r="A73" s="304"/>
      <c r="B73" s="390"/>
      <c r="C73" s="334"/>
      <c r="D73" s="455"/>
      <c r="E73" s="388" t="s">
        <v>56</v>
      </c>
      <c r="F73" s="388"/>
      <c r="G73" s="402">
        <v>23</v>
      </c>
      <c r="H73" s="403"/>
      <c r="I73" s="389"/>
      <c r="J73" s="389"/>
      <c r="K73" s="137"/>
      <c r="L73" s="128">
        <f t="shared" si="15"/>
        <v>23</v>
      </c>
      <c r="M73" s="123"/>
      <c r="N73" s="128">
        <v>1</v>
      </c>
      <c r="O73" s="121">
        <f>(25-G73)</f>
        <v>2</v>
      </c>
    </row>
    <row r="74" spans="1:16" ht="20.25" customHeight="1" x14ac:dyDescent="0.2">
      <c r="A74" s="304"/>
      <c r="B74" s="390"/>
      <c r="C74" s="334"/>
      <c r="D74" s="455"/>
      <c r="E74" s="388" t="s">
        <v>66</v>
      </c>
      <c r="F74" s="388"/>
      <c r="G74" s="402">
        <v>12</v>
      </c>
      <c r="H74" s="403"/>
      <c r="I74" s="425"/>
      <c r="J74" s="425"/>
      <c r="K74" s="137"/>
      <c r="L74" s="128">
        <f t="shared" si="15"/>
        <v>12</v>
      </c>
      <c r="M74" s="123"/>
      <c r="N74" s="128">
        <v>1</v>
      </c>
      <c r="O74" s="121">
        <f>(15-G74)</f>
        <v>3</v>
      </c>
    </row>
    <row r="75" spans="1:16" ht="33" customHeight="1" x14ac:dyDescent="0.2">
      <c r="A75" s="448">
        <v>3</v>
      </c>
      <c r="B75" s="432" t="s">
        <v>80</v>
      </c>
      <c r="C75" s="421" t="s">
        <v>135</v>
      </c>
      <c r="D75" s="450" t="s">
        <v>144</v>
      </c>
      <c r="E75" s="416" t="s">
        <v>136</v>
      </c>
      <c r="F75" s="417"/>
      <c r="G75" s="402">
        <v>5</v>
      </c>
      <c r="H75" s="403"/>
      <c r="I75" s="426"/>
      <c r="J75" s="427"/>
      <c r="K75" s="145"/>
      <c r="L75" s="128">
        <f t="shared" si="15"/>
        <v>5</v>
      </c>
      <c r="M75" s="135"/>
      <c r="N75" s="136">
        <v>1</v>
      </c>
      <c r="O75" s="259">
        <f>(20-G75)</f>
        <v>15</v>
      </c>
    </row>
    <row r="76" spans="1:16" ht="17.25" customHeight="1" thickBot="1" x14ac:dyDescent="0.25">
      <c r="A76" s="449"/>
      <c r="B76" s="300"/>
      <c r="C76" s="431"/>
      <c r="D76" s="451"/>
      <c r="E76" s="433" t="s">
        <v>170</v>
      </c>
      <c r="F76" s="434"/>
      <c r="G76" s="402">
        <v>11</v>
      </c>
      <c r="H76" s="403"/>
      <c r="I76" s="288"/>
      <c r="J76" s="289"/>
      <c r="K76" s="137"/>
      <c r="L76" s="128">
        <f t="shared" si="15"/>
        <v>11</v>
      </c>
      <c r="M76" s="135"/>
      <c r="N76" s="136">
        <v>1</v>
      </c>
      <c r="O76" s="146"/>
    </row>
    <row r="77" spans="1:16" ht="22.5" customHeight="1" x14ac:dyDescent="0.2">
      <c r="A77" s="195">
        <v>4</v>
      </c>
      <c r="B77" s="201" t="s">
        <v>22</v>
      </c>
      <c r="C77" s="200" t="s">
        <v>23</v>
      </c>
      <c r="D77" s="196" t="s">
        <v>141</v>
      </c>
      <c r="E77" s="433" t="s">
        <v>67</v>
      </c>
      <c r="F77" s="434"/>
      <c r="G77" s="402">
        <v>13</v>
      </c>
      <c r="H77" s="403"/>
      <c r="I77" s="364"/>
      <c r="J77" s="364"/>
      <c r="K77" s="128"/>
      <c r="L77" s="128">
        <f t="shared" si="15"/>
        <v>13</v>
      </c>
      <c r="M77" s="123"/>
      <c r="N77" s="138">
        <v>1</v>
      </c>
      <c r="O77" s="121">
        <f>(15-G77)</f>
        <v>2</v>
      </c>
    </row>
    <row r="78" spans="1:16" ht="21" customHeight="1" x14ac:dyDescent="0.2">
      <c r="A78" s="116">
        <v>5</v>
      </c>
      <c r="B78" s="117" t="s">
        <v>70</v>
      </c>
      <c r="C78" s="118" t="s">
        <v>29</v>
      </c>
      <c r="D78" s="30" t="s">
        <v>141</v>
      </c>
      <c r="E78" s="433" t="s">
        <v>181</v>
      </c>
      <c r="F78" s="434"/>
      <c r="G78" s="402">
        <v>20</v>
      </c>
      <c r="H78" s="403"/>
      <c r="I78" s="435"/>
      <c r="J78" s="436"/>
      <c r="K78" s="137"/>
      <c r="L78" s="128">
        <f t="shared" si="15"/>
        <v>20</v>
      </c>
      <c r="M78" s="123"/>
      <c r="N78" s="128">
        <v>1</v>
      </c>
      <c r="O78" s="121">
        <f>(20-G78)</f>
        <v>0</v>
      </c>
    </row>
    <row r="79" spans="1:16" ht="24.75" customHeight="1" thickBot="1" x14ac:dyDescent="0.25">
      <c r="A79" s="202">
        <v>6</v>
      </c>
      <c r="B79" s="206" t="s">
        <v>25</v>
      </c>
      <c r="C79" s="205" t="s">
        <v>57</v>
      </c>
      <c r="D79" s="204" t="s">
        <v>142</v>
      </c>
      <c r="E79" s="414" t="s">
        <v>172</v>
      </c>
      <c r="F79" s="415"/>
      <c r="G79" s="404"/>
      <c r="H79" s="405"/>
      <c r="I79" s="440">
        <v>7</v>
      </c>
      <c r="J79" s="440"/>
      <c r="K79" s="139"/>
      <c r="L79" s="128">
        <f t="shared" si="15"/>
        <v>7</v>
      </c>
      <c r="M79" s="142">
        <v>1</v>
      </c>
      <c r="N79" s="139"/>
      <c r="O79" s="121">
        <f>(15-I79)</f>
        <v>8</v>
      </c>
    </row>
    <row r="80" spans="1:16" ht="19.5" customHeight="1" thickBot="1" x14ac:dyDescent="0.25">
      <c r="A80" s="442">
        <v>7</v>
      </c>
      <c r="B80" s="393" t="s">
        <v>58</v>
      </c>
      <c r="C80" s="437" t="s">
        <v>59</v>
      </c>
      <c r="D80" s="445" t="s">
        <v>142</v>
      </c>
      <c r="E80" s="453" t="s">
        <v>180</v>
      </c>
      <c r="F80" s="454"/>
      <c r="G80" s="406"/>
      <c r="H80" s="407"/>
      <c r="I80" s="396">
        <v>10</v>
      </c>
      <c r="J80" s="397"/>
      <c r="K80" s="140"/>
      <c r="L80" s="128">
        <f t="shared" si="15"/>
        <v>10</v>
      </c>
      <c r="M80" s="141">
        <v>1</v>
      </c>
      <c r="N80" s="140"/>
      <c r="O80" s="121">
        <f>(15-I80)</f>
        <v>5</v>
      </c>
    </row>
    <row r="81" spans="1:15" ht="16.5" customHeight="1" x14ac:dyDescent="0.2">
      <c r="A81" s="443"/>
      <c r="B81" s="394"/>
      <c r="C81" s="438"/>
      <c r="D81" s="446"/>
      <c r="E81" s="456" t="s">
        <v>106</v>
      </c>
      <c r="F81" s="457"/>
      <c r="G81" s="408"/>
      <c r="H81" s="409"/>
      <c r="I81" s="386">
        <v>18</v>
      </c>
      <c r="J81" s="387"/>
      <c r="K81" s="128"/>
      <c r="L81" s="128">
        <f t="shared" si="15"/>
        <v>18</v>
      </c>
      <c r="M81" s="144">
        <v>1</v>
      </c>
      <c r="N81" s="143"/>
      <c r="O81" s="121">
        <f>(20-I81)</f>
        <v>2</v>
      </c>
    </row>
    <row r="82" spans="1:15" ht="15" customHeight="1" thickBot="1" x14ac:dyDescent="0.25">
      <c r="A82" s="444"/>
      <c r="B82" s="395"/>
      <c r="C82" s="439"/>
      <c r="D82" s="447"/>
      <c r="E82" s="416" t="s">
        <v>128</v>
      </c>
      <c r="F82" s="417"/>
      <c r="G82" s="410"/>
      <c r="H82" s="411"/>
      <c r="I82" s="441">
        <v>10</v>
      </c>
      <c r="J82" s="441"/>
      <c r="K82" s="137"/>
      <c r="L82" s="128">
        <f t="shared" si="15"/>
        <v>10</v>
      </c>
      <c r="M82" s="145">
        <v>1</v>
      </c>
      <c r="N82" s="127"/>
      <c r="O82" s="121">
        <f>(15-I82)</f>
        <v>5</v>
      </c>
    </row>
    <row r="83" spans="1:15" ht="15" customHeight="1" thickBot="1" x14ac:dyDescent="0.25">
      <c r="A83" s="29"/>
      <c r="B83" s="23"/>
      <c r="C83" s="24" t="s">
        <v>60</v>
      </c>
      <c r="D83" s="11"/>
      <c r="E83" s="53"/>
      <c r="F83" s="53"/>
      <c r="G83" s="418">
        <f>SUM(G71:G82)</f>
        <v>114</v>
      </c>
      <c r="H83" s="419"/>
      <c r="I83" s="412">
        <f>SUM(I71:I82)</f>
        <v>45</v>
      </c>
      <c r="J83" s="413"/>
      <c r="K83" s="262"/>
      <c r="L83" s="54">
        <f>SUM(L71:L82)</f>
        <v>159</v>
      </c>
      <c r="M83" s="52">
        <f>SUM(M71:M82)</f>
        <v>4</v>
      </c>
      <c r="N83" s="55">
        <f>SUM(N71:N82)</f>
        <v>8</v>
      </c>
      <c r="O83" s="264">
        <f>SUM(O71:O82)</f>
        <v>52</v>
      </c>
    </row>
  </sheetData>
  <mergeCells count="138">
    <mergeCell ref="I2:J2"/>
    <mergeCell ref="O2:O3"/>
    <mergeCell ref="N2:N3"/>
    <mergeCell ref="M2:M3"/>
    <mergeCell ref="L2:L3"/>
    <mergeCell ref="K2:K3"/>
    <mergeCell ref="E2:E3"/>
    <mergeCell ref="D2:D3"/>
    <mergeCell ref="E75:F75"/>
    <mergeCell ref="E77:F77"/>
    <mergeCell ref="A75:A76"/>
    <mergeCell ref="D75:D76"/>
    <mergeCell ref="E76:F76"/>
    <mergeCell ref="E71:F71"/>
    <mergeCell ref="E80:F80"/>
    <mergeCell ref="D72:D74"/>
    <mergeCell ref="E81:F81"/>
    <mergeCell ref="I83:J83"/>
    <mergeCell ref="E79:F79"/>
    <mergeCell ref="E82:F82"/>
    <mergeCell ref="G83:H83"/>
    <mergeCell ref="C51:C52"/>
    <mergeCell ref="B51:B52"/>
    <mergeCell ref="A69:N69"/>
    <mergeCell ref="A72:A74"/>
    <mergeCell ref="I74:J74"/>
    <mergeCell ref="I75:J75"/>
    <mergeCell ref="I70:J70"/>
    <mergeCell ref="I71:J71"/>
    <mergeCell ref="C75:C76"/>
    <mergeCell ref="B75:B76"/>
    <mergeCell ref="E78:F78"/>
    <mergeCell ref="I78:J78"/>
    <mergeCell ref="C80:C82"/>
    <mergeCell ref="I79:J79"/>
    <mergeCell ref="I82:J82"/>
    <mergeCell ref="C61:C62"/>
    <mergeCell ref="B61:B62"/>
    <mergeCell ref="C59:C60"/>
    <mergeCell ref="A80:A82"/>
    <mergeCell ref="D80:D82"/>
    <mergeCell ref="I81:J81"/>
    <mergeCell ref="E73:F73"/>
    <mergeCell ref="I77:J77"/>
    <mergeCell ref="I73:J73"/>
    <mergeCell ref="C72:C74"/>
    <mergeCell ref="B72:B74"/>
    <mergeCell ref="E70:F70"/>
    <mergeCell ref="E72:F72"/>
    <mergeCell ref="B80:B82"/>
    <mergeCell ref="I80:J80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E74:F74"/>
    <mergeCell ref="I72:J72"/>
    <mergeCell ref="A35:A36"/>
    <mergeCell ref="D35:D36"/>
    <mergeCell ref="A1:O1"/>
    <mergeCell ref="B27:B28"/>
    <mergeCell ref="B30:B31"/>
    <mergeCell ref="D30:D31"/>
    <mergeCell ref="B11:B18"/>
    <mergeCell ref="C11:C18"/>
    <mergeCell ref="D11:D18"/>
    <mergeCell ref="B19:B22"/>
    <mergeCell ref="C19:C22"/>
    <mergeCell ref="D19:D22"/>
    <mergeCell ref="C27:C28"/>
    <mergeCell ref="D27:D28"/>
    <mergeCell ref="C23:C25"/>
    <mergeCell ref="D23:D26"/>
    <mergeCell ref="A4:N4"/>
    <mergeCell ref="A8:A10"/>
    <mergeCell ref="A11:A18"/>
    <mergeCell ref="C2:C3"/>
    <mergeCell ref="B2:B3"/>
    <mergeCell ref="A2:A3"/>
    <mergeCell ref="F2:H2"/>
    <mergeCell ref="C8:C10"/>
    <mergeCell ref="B8:B10"/>
    <mergeCell ref="D8:D10"/>
    <mergeCell ref="A19:A22"/>
    <mergeCell ref="A27:A28"/>
    <mergeCell ref="M43:O43"/>
    <mergeCell ref="M40:O40"/>
    <mergeCell ref="M41:N41"/>
    <mergeCell ref="B23:B26"/>
    <mergeCell ref="A23:A26"/>
    <mergeCell ref="I38:K38"/>
    <mergeCell ref="J39:K39"/>
    <mergeCell ref="A33:A34"/>
    <mergeCell ref="B33:B34"/>
    <mergeCell ref="C33:C34"/>
    <mergeCell ref="D33:D34"/>
    <mergeCell ref="C35:C36"/>
    <mergeCell ref="B35:B36"/>
    <mergeCell ref="C29:C31"/>
    <mergeCell ref="A29:A31"/>
    <mergeCell ref="J41:K41"/>
    <mergeCell ref="M44:N44"/>
    <mergeCell ref="A48:O48"/>
    <mergeCell ref="C43:E43"/>
    <mergeCell ref="M45:N45"/>
    <mergeCell ref="M42:N42"/>
    <mergeCell ref="M46:N46"/>
    <mergeCell ref="I42:L45"/>
    <mergeCell ref="C40:E40"/>
    <mergeCell ref="C41:E41"/>
    <mergeCell ref="C42:E42"/>
    <mergeCell ref="J40:K40"/>
    <mergeCell ref="C44:E44"/>
    <mergeCell ref="I46:L46"/>
    <mergeCell ref="A51:A52"/>
    <mergeCell ref="C57:C58"/>
    <mergeCell ref="B57:B58"/>
    <mergeCell ref="D57:D58"/>
    <mergeCell ref="A57:A58"/>
    <mergeCell ref="B59:B60"/>
    <mergeCell ref="B65:B66"/>
    <mergeCell ref="C65:C66"/>
    <mergeCell ref="A61:A62"/>
    <mergeCell ref="A59:A60"/>
    <mergeCell ref="A65:A66"/>
    <mergeCell ref="D59:D60"/>
    <mergeCell ref="D51:D52"/>
    <mergeCell ref="D61:D62"/>
    <mergeCell ref="D65:D66"/>
  </mergeCells>
  <pageMargins left="0.78740157480314965" right="0.51181102362204722" top="0.39370078740157483" bottom="0.39370078740157483" header="0" footer="0.19685039370078741"/>
  <pageSetup paperSize="9" scale="86" fitToHeight="0" orientation="portrait" r:id="rId1"/>
  <rowBreaks count="1" manualBreakCount="1">
    <brk id="46" max="16383" man="1"/>
  </rowBreaks>
  <ignoredErrors>
    <ignoredError sqref="B55" twoDigitTextYear="1"/>
    <ignoredError sqref="O12:O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Численность</vt:lpstr>
      <vt:lpstr>Лист2</vt:lpstr>
      <vt:lpstr>Лист3</vt:lpstr>
      <vt:lpstr>Численность!_GoBack</vt:lpstr>
      <vt:lpstr>Численность!Область_печати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Кожарина</dc:creator>
  <cp:lastModifiedBy>zavuch</cp:lastModifiedBy>
  <cp:lastPrinted>2023-08-25T11:13:35Z</cp:lastPrinted>
  <dcterms:created xsi:type="dcterms:W3CDTF">2018-09-27T16:20:08Z</dcterms:created>
  <dcterms:modified xsi:type="dcterms:W3CDTF">2023-09-25T13:37:05Z</dcterms:modified>
</cp:coreProperties>
</file>