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УЧЕБНАЯ РАБОТА\ДНЕВНОЕ ОТДЕЛЕНИЕ\Аккредитация\Численность обучающихся\2025-2026\сентябрь\"/>
    </mc:Choice>
  </mc:AlternateContent>
  <bookViews>
    <workbookView xWindow="0" yWindow="0" windowWidth="19200" windowHeight="11640"/>
  </bookViews>
  <sheets>
    <sheet name="Численность" sheetId="1" r:id="rId1"/>
    <sheet name="Лист2" sheetId="2" r:id="rId2"/>
    <sheet name="Лист3" sheetId="3" r:id="rId3"/>
  </sheets>
  <definedNames>
    <definedName name="_GoBack" localSheetId="0">Численность!$A$1</definedName>
    <definedName name="_xlnm.Print_Area" localSheetId="0">Численность!$A$1:$P$80</definedName>
  </definedNames>
  <calcPr calcId="162913"/>
</workbook>
</file>

<file path=xl/calcChain.xml><?xml version="1.0" encoding="utf-8"?>
<calcChain xmlns="http://schemas.openxmlformats.org/spreadsheetml/2006/main">
  <c r="M49" i="1" l="1"/>
  <c r="L45" i="1"/>
  <c r="L44" i="1"/>
  <c r="L42" i="1"/>
  <c r="O20" i="1" l="1"/>
  <c r="O16" i="1"/>
  <c r="O14" i="1"/>
  <c r="O69" i="1"/>
  <c r="O72" i="1"/>
  <c r="O77" i="1"/>
  <c r="L72" i="1"/>
  <c r="O70" i="1"/>
  <c r="L70" i="1"/>
  <c r="O78" i="1"/>
  <c r="L78" i="1"/>
  <c r="O75" i="1"/>
  <c r="O79" i="1"/>
  <c r="O61" i="1"/>
  <c r="O60" i="1"/>
  <c r="O37" i="1"/>
  <c r="O35" i="1"/>
  <c r="O36" i="1"/>
  <c r="L36" i="1"/>
  <c r="O33" i="1"/>
  <c r="O32" i="1"/>
  <c r="O31" i="1"/>
  <c r="L32" i="1"/>
  <c r="L31" i="1"/>
  <c r="L33" i="1"/>
  <c r="L14" i="1"/>
  <c r="L12" i="1"/>
  <c r="O12" i="1"/>
  <c r="P12" i="1" s="1"/>
  <c r="O11" i="1"/>
  <c r="L11" i="1"/>
  <c r="L7" i="1"/>
  <c r="O7" i="1"/>
  <c r="O5" i="1"/>
  <c r="L5" i="1"/>
  <c r="O73" i="1" l="1"/>
  <c r="H40" i="1" l="1"/>
  <c r="L79" i="1"/>
  <c r="L77" i="1"/>
  <c r="L76" i="1"/>
  <c r="L75" i="1"/>
  <c r="L74" i="1"/>
  <c r="L73" i="1"/>
  <c r="L71" i="1"/>
  <c r="L62" i="1"/>
  <c r="L61" i="1"/>
  <c r="L60" i="1"/>
  <c r="L59" i="1"/>
  <c r="L58" i="1"/>
  <c r="L57" i="1"/>
  <c r="L56" i="1"/>
  <c r="L55" i="1"/>
  <c r="L54" i="1"/>
  <c r="L64" i="1"/>
  <c r="L63" i="1"/>
  <c r="L39" i="1"/>
  <c r="L38" i="1"/>
  <c r="L37" i="1"/>
  <c r="L35" i="1"/>
  <c r="L34" i="1"/>
  <c r="L30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3" i="1"/>
  <c r="L10" i="1"/>
  <c r="L9" i="1"/>
  <c r="L8" i="1"/>
  <c r="L6" i="1"/>
  <c r="L22" i="1"/>
  <c r="N40" i="1"/>
  <c r="M40" i="1"/>
  <c r="K40" i="1"/>
  <c r="J40" i="1"/>
  <c r="I40" i="1"/>
  <c r="G40" i="1"/>
  <c r="F40" i="1"/>
  <c r="L40" i="1" l="1"/>
  <c r="O62" i="1"/>
  <c r="O59" i="1"/>
  <c r="O58" i="1"/>
  <c r="O57" i="1"/>
  <c r="O38" i="1"/>
  <c r="O25" i="1"/>
  <c r="O21" i="1"/>
  <c r="O9" i="1"/>
  <c r="O34" i="1" l="1"/>
  <c r="O30" i="1"/>
  <c r="O15" i="1"/>
  <c r="O13" i="1"/>
  <c r="G80" i="1" l="1"/>
  <c r="I80" i="1"/>
  <c r="M80" i="1"/>
  <c r="N80" i="1"/>
  <c r="F65" i="1"/>
  <c r="H65" i="1"/>
  <c r="I65" i="1"/>
  <c r="J65" i="1"/>
  <c r="M65" i="1"/>
  <c r="N65" i="1"/>
  <c r="J45" i="1" l="1"/>
  <c r="G66" i="1"/>
  <c r="H66" i="1"/>
  <c r="I66" i="1"/>
  <c r="J66" i="1"/>
  <c r="K66" i="1"/>
  <c r="M66" i="1"/>
  <c r="N66" i="1"/>
  <c r="F42" i="1" l="1"/>
  <c r="F66" i="1"/>
  <c r="F43" i="1"/>
  <c r="L69" i="1" l="1"/>
  <c r="L65" i="1" l="1"/>
  <c r="O54" i="1" l="1"/>
  <c r="O74" i="1"/>
  <c r="F45" i="1" l="1"/>
  <c r="P35" i="1" l="1"/>
  <c r="O10" i="1"/>
  <c r="O6" i="1"/>
  <c r="P32" i="1"/>
  <c r="O8" i="1"/>
  <c r="L66" i="1" l="1"/>
  <c r="O17" i="1" l="1"/>
  <c r="O76" i="1"/>
  <c r="O71" i="1"/>
  <c r="O64" i="1"/>
  <c r="O63" i="1"/>
  <c r="O56" i="1"/>
  <c r="O55" i="1"/>
  <c r="O39" i="1"/>
  <c r="O28" i="1"/>
  <c r="O27" i="1"/>
  <c r="O26" i="1"/>
  <c r="O24" i="1"/>
  <c r="O23" i="1"/>
  <c r="O22" i="1"/>
  <c r="O19" i="1"/>
  <c r="O18" i="1"/>
  <c r="O80" i="1" l="1"/>
  <c r="O40" i="1"/>
  <c r="O65" i="1"/>
  <c r="P37" i="1"/>
  <c r="O66" i="1" l="1"/>
  <c r="P33" i="1"/>
  <c r="P27" i="1"/>
  <c r="F46" i="1" l="1"/>
  <c r="F48" i="1" l="1"/>
  <c r="L80" i="1"/>
  <c r="F47" i="1" l="1"/>
  <c r="H49" i="1"/>
  <c r="H48" i="1"/>
  <c r="H46" i="1"/>
  <c r="H47" i="1"/>
  <c r="O49" i="1" s="1"/>
  <c r="H42" i="1"/>
  <c r="P18" i="1" l="1"/>
  <c r="P16" i="1"/>
  <c r="P17" i="1"/>
  <c r="P19" i="1"/>
  <c r="P20" i="1"/>
  <c r="P22" i="1"/>
  <c r="P23" i="1"/>
  <c r="P26" i="1"/>
  <c r="F44" i="1" l="1"/>
  <c r="F49" i="1"/>
  <c r="M46" i="1" l="1"/>
  <c r="M50" i="1" s="1"/>
  <c r="F50" i="1"/>
  <c r="H44" i="1" l="1"/>
  <c r="O46" i="1" s="1"/>
  <c r="O50" i="1" s="1"/>
  <c r="H50" i="1" l="1"/>
  <c r="P40" i="1"/>
</calcChain>
</file>

<file path=xl/sharedStrings.xml><?xml version="1.0" encoding="utf-8"?>
<sst xmlns="http://schemas.openxmlformats.org/spreadsheetml/2006/main" count="211" uniqueCount="173">
  <si>
    <t>Код</t>
  </si>
  <si>
    <t>Наименование специальности</t>
  </si>
  <si>
    <t>Сроки обучен</t>
  </si>
  <si>
    <t>Группа</t>
  </si>
  <si>
    <t>Всего</t>
  </si>
  <si>
    <t>ПОДГОТОВКА СПЕЦИАЛИСТОВ СРЕДНЕГО ЗВЕНА</t>
  </si>
  <si>
    <t>35.02.08</t>
  </si>
  <si>
    <t>Электрификация и автоматизация сельского хозяйства</t>
  </si>
  <si>
    <t>3г.10</t>
  </si>
  <si>
    <t>36.02.01</t>
  </si>
  <si>
    <t>Ветеринария</t>
  </si>
  <si>
    <t>В-11</t>
  </si>
  <si>
    <t>В-21</t>
  </si>
  <si>
    <t>В-31</t>
  </si>
  <si>
    <t>В-41</t>
  </si>
  <si>
    <t>35.02.16</t>
  </si>
  <si>
    <t>Эксплуатация и ремонт сельскохозяйственной техники и оборудования</t>
  </si>
  <si>
    <t>3г. 10</t>
  </si>
  <si>
    <t>ЭР-11</t>
  </si>
  <si>
    <t>ЭР-21</t>
  </si>
  <si>
    <t>Агрономия</t>
  </si>
  <si>
    <t>43.02.13</t>
  </si>
  <si>
    <t>Технология парикмахерского искусства</t>
  </si>
  <si>
    <t>43.02.15</t>
  </si>
  <si>
    <t>Поварское и кондитерское дело</t>
  </si>
  <si>
    <t>ПОДГОТОВКА КВАЛИФИЦИРОВАННЫХ РАБОЧИХ (СЛУЖАЩИХ)</t>
  </si>
  <si>
    <t>43.01.09</t>
  </si>
  <si>
    <t>Повар, кондитер</t>
  </si>
  <si>
    <t>Акад отп</t>
  </si>
  <si>
    <t>3г10м</t>
  </si>
  <si>
    <t>№п/п</t>
  </si>
  <si>
    <t>40.02.01</t>
  </si>
  <si>
    <t>Право и организация социального обеспечения</t>
  </si>
  <si>
    <t>Всего по Заочному отд</t>
  </si>
  <si>
    <t>№пп</t>
  </si>
  <si>
    <t>Технология сахаристых продуктов</t>
  </si>
  <si>
    <t>19.02.04</t>
  </si>
  <si>
    <t>ЭР-31</t>
  </si>
  <si>
    <t>Э-52з</t>
  </si>
  <si>
    <t>Э-41</t>
  </si>
  <si>
    <t>25</t>
  </si>
  <si>
    <t>35.02.05</t>
  </si>
  <si>
    <t xml:space="preserve">Общая численность </t>
  </si>
  <si>
    <t>№ п/п</t>
  </si>
  <si>
    <t>бюджет</t>
  </si>
  <si>
    <t>внебюджет</t>
  </si>
  <si>
    <t>Колич групп бюджет</t>
  </si>
  <si>
    <t>Колич групп внебюджет</t>
  </si>
  <si>
    <t>23.02.07</t>
  </si>
  <si>
    <t>ЭР-41</t>
  </si>
  <si>
    <t>Колич групп очное</t>
  </si>
  <si>
    <t>Колич групп очно-заочное</t>
  </si>
  <si>
    <t>ТО и ремонт двигателей, систем агрегатов автомобилей</t>
  </si>
  <si>
    <t>Колич групп очно</t>
  </si>
  <si>
    <t>Колич групп очно-заочно</t>
  </si>
  <si>
    <t>кол-во обуч-ся</t>
  </si>
  <si>
    <t>уч. групп ППКРС очн. обучения</t>
  </si>
  <si>
    <t xml:space="preserve">уч. групп ППКРС очн.-заочн. обучения </t>
  </si>
  <si>
    <t>Всего по ППКРС</t>
  </si>
  <si>
    <t>Всего по ППССЗ</t>
  </si>
  <si>
    <t>групп</t>
  </si>
  <si>
    <t>Всего очное,               очно-заочное</t>
  </si>
  <si>
    <t>Кол-во мест для приема, перевода</t>
  </si>
  <si>
    <t>В-32в</t>
  </si>
  <si>
    <t>АМД-21</t>
  </si>
  <si>
    <r>
      <t xml:space="preserve">О-з форма  </t>
    </r>
    <r>
      <rPr>
        <b/>
        <sz val="8"/>
        <rFont val="Times New Roman"/>
        <family val="1"/>
        <charset val="204"/>
      </rPr>
      <t>бюджет</t>
    </r>
  </si>
  <si>
    <r>
      <t xml:space="preserve">О-з форма  </t>
    </r>
    <r>
      <rPr>
        <b/>
        <sz val="8"/>
        <rFont val="Times New Roman"/>
        <family val="1"/>
        <charset val="204"/>
      </rPr>
      <t>внебюджет</t>
    </r>
  </si>
  <si>
    <t xml:space="preserve">    1г.10 мес.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</si>
  <si>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уч. групп ППССЗ </t>
    </r>
    <r>
      <rPr>
        <b/>
        <sz val="8"/>
        <color theme="1"/>
        <rFont val="Times New Roman"/>
        <family val="1"/>
        <charset val="204"/>
      </rPr>
      <t>ЗАОЧН.</t>
    </r>
    <r>
      <rPr>
        <sz val="8"/>
        <color theme="1"/>
        <rFont val="Times New Roman"/>
        <family val="1"/>
        <charset val="204"/>
      </rPr>
      <t xml:space="preserve"> обучения </t>
    </r>
    <r>
      <rPr>
        <b/>
        <sz val="8"/>
        <color theme="1"/>
        <rFont val="Times New Roman"/>
        <family val="1"/>
        <charset val="204"/>
      </rPr>
      <t>БЮДЖЕТ</t>
    </r>
  </si>
  <si>
    <r>
      <t xml:space="preserve">уч. групп ППССЗ </t>
    </r>
    <r>
      <rPr>
        <b/>
        <sz val="8"/>
        <color theme="1"/>
        <rFont val="Times New Roman"/>
        <family val="1"/>
        <charset val="204"/>
      </rPr>
      <t>ЗАОЧН.</t>
    </r>
    <r>
      <rPr>
        <sz val="8"/>
        <color theme="1"/>
        <rFont val="Times New Roman"/>
        <family val="1"/>
        <charset val="204"/>
      </rPr>
      <t xml:space="preserve">обучения </t>
    </r>
    <r>
      <rPr>
        <b/>
        <sz val="8"/>
        <color theme="1"/>
        <rFont val="Times New Roman"/>
        <family val="1"/>
        <charset val="204"/>
      </rPr>
      <t>ВНЕБЮДЖЕТ</t>
    </r>
  </si>
  <si>
    <r>
      <t xml:space="preserve">уч.групп ППССЗ </t>
    </r>
    <r>
      <rPr>
        <b/>
        <sz val="8"/>
        <color theme="1"/>
        <rFont val="Times New Roman"/>
        <family val="1"/>
        <charset val="204"/>
      </rPr>
      <t>очно-заочн</t>
    </r>
    <r>
      <rPr>
        <sz val="8"/>
        <color theme="1"/>
        <rFont val="Times New Roman"/>
        <family val="1"/>
        <charset val="204"/>
      </rPr>
      <t xml:space="preserve">. обучения </t>
    </r>
    <r>
      <rPr>
        <b/>
        <sz val="8"/>
        <color theme="1"/>
        <rFont val="Times New Roman"/>
        <family val="1"/>
        <charset val="204"/>
      </rPr>
      <t>БЮДЖЕТ</t>
    </r>
  </si>
  <si>
    <t>ИТОГО ВНЕБЮДЖЕТ</t>
  </si>
  <si>
    <t>чел.</t>
  </si>
  <si>
    <r>
      <rPr>
        <b/>
        <sz val="10"/>
        <rFont val="Times New Roman"/>
        <family val="1"/>
        <charset val="204"/>
      </rPr>
      <t>ИТОГО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бюджет</t>
    </r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</si>
  <si>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</si>
  <si>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</si>
  <si>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ппкрс</t>
  </si>
  <si>
    <t>по факту</t>
  </si>
  <si>
    <t>ппссз</t>
  </si>
  <si>
    <t>всего</t>
  </si>
  <si>
    <t>Кол-во иностр. студентов</t>
  </si>
  <si>
    <t>группы</t>
  </si>
  <si>
    <r>
      <t xml:space="preserve">Кол-во мест для приема, перевода, в т.ч. для </t>
    </r>
    <r>
      <rPr>
        <sz val="8"/>
        <color rgb="FFFF0000"/>
        <rFont val="Times New Roman"/>
        <family val="1"/>
        <charset val="204"/>
      </rPr>
      <t xml:space="preserve">иностранных </t>
    </r>
    <r>
      <rPr>
        <sz val="8"/>
        <rFont val="Times New Roman"/>
        <family val="1"/>
        <charset val="204"/>
      </rPr>
      <t>студентов</t>
    </r>
  </si>
  <si>
    <r>
      <t xml:space="preserve">Кол-во </t>
    </r>
    <r>
      <rPr>
        <sz val="8"/>
        <color rgb="FFFF0000"/>
        <rFont val="Times New Roman"/>
        <family val="1"/>
        <charset val="204"/>
      </rPr>
      <t>иностр.</t>
    </r>
    <r>
      <rPr>
        <sz val="8"/>
        <rFont val="Times New Roman"/>
        <family val="1"/>
        <charset val="204"/>
      </rPr>
      <t xml:space="preserve"> студентов</t>
    </r>
  </si>
  <si>
    <t>Численность обучающихся заочной формы обучения</t>
  </si>
  <si>
    <t>Ю-42з</t>
  </si>
  <si>
    <t>АМД-31</t>
  </si>
  <si>
    <t>В-42в</t>
  </si>
  <si>
    <t>Техническое обслуживание и ремонт двигателей, систем и агрегатов автомобилей</t>
  </si>
  <si>
    <t>3г.10 мес.</t>
  </si>
  <si>
    <t>4г. 10м</t>
  </si>
  <si>
    <t>3г 10м</t>
  </si>
  <si>
    <t xml:space="preserve">35.02.05 </t>
  </si>
  <si>
    <t>4 г.10 м.</t>
  </si>
  <si>
    <t xml:space="preserve">   </t>
  </si>
  <si>
    <t>ТПП-11</t>
  </si>
  <si>
    <t>А-11</t>
  </si>
  <si>
    <t>2 г. 10 мес.</t>
  </si>
  <si>
    <t>19.02.11</t>
  </si>
  <si>
    <t>Технология продуктов питания из растительного сырья</t>
  </si>
  <si>
    <t>АМД-41</t>
  </si>
  <si>
    <t>43.02.17</t>
  </si>
  <si>
    <t>Технологии индустрии красоты</t>
  </si>
  <si>
    <t>Электротехнические системы в аграрно-промышленном комплексе (АПК)</t>
  </si>
  <si>
    <t>ЭТС-11</t>
  </si>
  <si>
    <t>ТИК-11</t>
  </si>
  <si>
    <t>35.01.27</t>
  </si>
  <si>
    <t>Мастер сельскохозяйственного производства</t>
  </si>
  <si>
    <t>МСХ-013ф</t>
  </si>
  <si>
    <t>АМД-32з</t>
  </si>
  <si>
    <r>
      <t xml:space="preserve">уч.групп ППССЗ </t>
    </r>
    <r>
      <rPr>
        <b/>
        <sz val="8"/>
        <color theme="1"/>
        <rFont val="Times New Roman"/>
        <family val="1"/>
        <charset val="204"/>
      </rPr>
      <t>очно-заочн</t>
    </r>
    <r>
      <rPr>
        <sz val="8"/>
        <color theme="1"/>
        <rFont val="Times New Roman"/>
        <family val="1"/>
        <charset val="204"/>
      </rPr>
      <t>. обучения ВНЕ</t>
    </r>
    <r>
      <rPr>
        <b/>
        <sz val="8"/>
        <color theme="1"/>
        <rFont val="Times New Roman"/>
        <family val="1"/>
        <charset val="204"/>
      </rPr>
      <t>БЮДЖЕТ</t>
    </r>
  </si>
  <si>
    <t>Очная форма        БЮДЖЕТ</t>
  </si>
  <si>
    <r>
      <t xml:space="preserve">Кол-во мест для приема, перевода, в т.ч. для </t>
    </r>
    <r>
      <rPr>
        <sz val="7"/>
        <color rgb="FFFF0000"/>
        <rFont val="Times New Roman"/>
        <family val="1"/>
        <charset val="204"/>
      </rPr>
      <t xml:space="preserve">иностранных </t>
    </r>
    <r>
      <rPr>
        <sz val="7"/>
        <rFont val="Times New Roman"/>
        <family val="1"/>
        <charset val="204"/>
      </rPr>
      <t>студентов</t>
    </r>
  </si>
  <si>
    <t>ОЧНАЯ ФОРМА</t>
  </si>
  <si>
    <t>Очно-заочная</t>
  </si>
  <si>
    <t>БЮДЖЕТ</t>
  </si>
  <si>
    <t>ВНЕБЮДЖЕТ</t>
  </si>
  <si>
    <t>уч.групп ППССЗ очное ВНЕбюджет</t>
  </si>
  <si>
    <t>уч. групп ППССЗ очное БЮДЖЕТ</t>
  </si>
  <si>
    <t>3 г. 6 мес.</t>
  </si>
  <si>
    <t>ТПП-21</t>
  </si>
  <si>
    <t>38.02.08</t>
  </si>
  <si>
    <t>Торговое дело</t>
  </si>
  <si>
    <t>А-21</t>
  </si>
  <si>
    <t>ТИК-21</t>
  </si>
  <si>
    <t>ПКД-11</t>
  </si>
  <si>
    <t>29.01.33</t>
  </si>
  <si>
    <t>Мастер по изготовлению швейных изделий</t>
  </si>
  <si>
    <t>10 мес.</t>
  </si>
  <si>
    <t>ПШ-01</t>
  </si>
  <si>
    <t>5</t>
  </si>
  <si>
    <t>МСХ-014ф</t>
  </si>
  <si>
    <t>ПК-043ф</t>
  </si>
  <si>
    <t>ПК-013ф</t>
  </si>
  <si>
    <t>АМД-42з</t>
  </si>
  <si>
    <t>40.02.04</t>
  </si>
  <si>
    <t>Юриспруденция</t>
  </si>
  <si>
    <t>Юр-22з</t>
  </si>
  <si>
    <t>В-12</t>
  </si>
  <si>
    <t>МСХ-023ф</t>
  </si>
  <si>
    <t>ЭТС-21</t>
  </si>
  <si>
    <t>ПК-03</t>
  </si>
  <si>
    <t>ТД-11</t>
  </si>
  <si>
    <t>1</t>
  </si>
  <si>
    <t>2г. 10м</t>
  </si>
  <si>
    <t>По Гос.заданию 2025</t>
  </si>
  <si>
    <t>ТПП-31</t>
  </si>
  <si>
    <t>ТСП-41</t>
  </si>
  <si>
    <t>ЭТС-31</t>
  </si>
  <si>
    <t>В-22</t>
  </si>
  <si>
    <t>3г.6м</t>
  </si>
  <si>
    <t>2г.6м</t>
  </si>
  <si>
    <t>3г.6 мес.</t>
  </si>
  <si>
    <t>ТД-21</t>
  </si>
  <si>
    <t>ТИК-31</t>
  </si>
  <si>
    <t>ТПР-41</t>
  </si>
  <si>
    <t>ПКД-21</t>
  </si>
  <si>
    <t>ПК-04</t>
  </si>
  <si>
    <t>МСХ-024Ф</t>
  </si>
  <si>
    <t>ПК-023ф</t>
  </si>
  <si>
    <t>АМ-11</t>
  </si>
  <si>
    <t>То и ремонт автотранспортных средств</t>
  </si>
  <si>
    <t>3г.10мес.</t>
  </si>
  <si>
    <t>2г.8 мес.</t>
  </si>
  <si>
    <t>АМД-52з</t>
  </si>
  <si>
    <t>ЭТС-42з</t>
  </si>
  <si>
    <t>А-52з</t>
  </si>
  <si>
    <t>Юр-32з</t>
  </si>
  <si>
    <t>ЭТС-22з</t>
  </si>
  <si>
    <t>ЭР-22з</t>
  </si>
  <si>
    <t>А-31</t>
  </si>
  <si>
    <t>15</t>
  </si>
  <si>
    <t>Численность обучающихся ТОГАПОУ «Аграрно-промышленный колледж» по состоянию 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</si>
</sst>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theme="1"/>
      <name val="Arial Black"/>
      <family val="2"/>
      <charset val="204"/>
    </font>
    <font>
      <i/>
      <sz val="8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44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/>
    <xf numFmtId="1" fontId="2" fillId="0" borderId="0" xfId="0" applyNumberFormat="1" applyFont="1" applyBorder="1"/>
    <xf numFmtId="1" fontId="4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/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" fontId="1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" fontId="13" fillId="0" borderId="0" xfId="0" applyNumberFormat="1" applyFont="1" applyBorder="1"/>
    <xf numFmtId="0" fontId="13" fillId="0" borderId="0" xfId="0" applyFont="1" applyBorder="1"/>
    <xf numFmtId="1" fontId="17" fillId="0" borderId="0" xfId="0" applyNumberFormat="1" applyFont="1" applyBorder="1"/>
    <xf numFmtId="0" fontId="17" fillId="0" borderId="0" xfId="0" applyFont="1" applyBorder="1"/>
    <xf numFmtId="0" fontId="17" fillId="0" borderId="4" xfId="0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" fontId="17" fillId="0" borderId="0" xfId="0" applyNumberFormat="1" applyFont="1" applyBorder="1" applyAlignment="1"/>
    <xf numFmtId="0" fontId="17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Border="1"/>
    <xf numFmtId="1" fontId="2" fillId="0" borderId="0" xfId="0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9" fillId="2" borderId="37" xfId="0" applyNumberFormat="1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49" fontId="13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1" fontId="22" fillId="2" borderId="0" xfId="0" applyNumberFormat="1" applyFont="1" applyFill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14" fillId="0" borderId="1" xfId="0" applyFont="1" applyFill="1" applyBorder="1"/>
    <xf numFmtId="0" fontId="14" fillId="0" borderId="4" xfId="0" applyFont="1" applyFill="1" applyBorder="1"/>
    <xf numFmtId="1" fontId="8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49" fontId="17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6" borderId="5" xfId="0" applyNumberFormat="1" applyFont="1" applyFill="1" applyBorder="1" applyAlignment="1">
      <alignment horizontal="center" vertical="center"/>
    </xf>
    <xf numFmtId="0" fontId="6" fillId="6" borderId="14" xfId="0" applyFont="1" applyFill="1" applyBorder="1"/>
    <xf numFmtId="49" fontId="2" fillId="6" borderId="2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" fontId="2" fillId="6" borderId="38" xfId="0" applyNumberFormat="1" applyFont="1" applyFill="1" applyBorder="1" applyAlignment="1">
      <alignment horizontal="center" vertical="center"/>
    </xf>
    <xf numFmtId="1" fontId="4" fillId="6" borderId="38" xfId="0" applyNumberFormat="1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 wrapText="1"/>
    </xf>
    <xf numFmtId="0" fontId="16" fillId="7" borderId="18" xfId="0" applyFont="1" applyFill="1" applyBorder="1" applyAlignment="1">
      <alignment horizontal="center" wrapText="1"/>
    </xf>
    <xf numFmtId="0" fontId="6" fillId="7" borderId="18" xfId="0" applyFont="1" applyFill="1" applyBorder="1" applyAlignment="1">
      <alignment horizontal="center" wrapText="1"/>
    </xf>
    <xf numFmtId="0" fontId="16" fillId="7" borderId="27" xfId="0" applyFont="1" applyFill="1" applyBorder="1"/>
    <xf numFmtId="49" fontId="13" fillId="7" borderId="34" xfId="0" applyNumberFormat="1" applyFont="1" applyFill="1" applyBorder="1" applyAlignment="1">
      <alignment vertical="center"/>
    </xf>
    <xf numFmtId="0" fontId="13" fillId="7" borderId="34" xfId="0" applyFont="1" applyFill="1" applyBorder="1" applyAlignment="1">
      <alignment horizontal="center" vertical="center"/>
    </xf>
    <xf numFmtId="1" fontId="13" fillId="7" borderId="6" xfId="0" applyNumberFormat="1" applyFont="1" applyFill="1" applyBorder="1" applyAlignment="1">
      <alignment horizontal="center" vertical="center"/>
    </xf>
    <xf numFmtId="1" fontId="13" fillId="7" borderId="19" xfId="0" applyNumberFormat="1" applyFont="1" applyFill="1" applyBorder="1" applyAlignment="1">
      <alignment horizontal="center" vertical="center"/>
    </xf>
    <xf numFmtId="1" fontId="13" fillId="7" borderId="25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1" fontId="26" fillId="4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6" borderId="12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6" borderId="45" xfId="0" applyFont="1" applyFill="1" applyBorder="1"/>
    <xf numFmtId="0" fontId="6" fillId="6" borderId="43" xfId="0" applyFont="1" applyFill="1" applyBorder="1"/>
    <xf numFmtId="0" fontId="6" fillId="6" borderId="9" xfId="0" applyFont="1" applyFill="1" applyBorder="1"/>
    <xf numFmtId="0" fontId="26" fillId="4" borderId="5" xfId="0" applyFont="1" applyFill="1" applyBorder="1" applyAlignment="1">
      <alignment horizontal="center" wrapText="1"/>
    </xf>
    <xf numFmtId="0" fontId="26" fillId="4" borderId="43" xfId="0" applyFont="1" applyFill="1" applyBorder="1" applyAlignment="1">
      <alignment horizontal="center" wrapText="1"/>
    </xf>
    <xf numFmtId="0" fontId="26" fillId="4" borderId="9" xfId="0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9" fillId="0" borderId="2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1" fontId="4" fillId="4" borderId="5" xfId="0" applyNumberFormat="1" applyFont="1" applyFill="1" applyBorder="1" applyAlignment="1">
      <alignment horizontal="center" vertical="center"/>
    </xf>
    <xf numFmtId="1" fontId="4" fillId="6" borderId="34" xfId="0" applyNumberFormat="1" applyFont="1" applyFill="1" applyBorder="1" applyAlignment="1">
      <alignment horizontal="center" vertical="center"/>
    </xf>
    <xf numFmtId="1" fontId="4" fillId="6" borderId="2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1" fontId="4" fillId="3" borderId="40" xfId="0" applyNumberFormat="1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  <xf numFmtId="0" fontId="16" fillId="0" borderId="2" xfId="1" applyNumberFormat="1" applyFont="1" applyBorder="1" applyAlignment="1">
      <alignment horizontal="center" vertical="center"/>
    </xf>
    <xf numFmtId="0" fontId="16" fillId="0" borderId="3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41" xfId="0" applyBorder="1" applyAlignment="1"/>
    <xf numFmtId="0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6" fillId="3" borderId="45" xfId="0" applyFont="1" applyFill="1" applyBorder="1"/>
    <xf numFmtId="0" fontId="6" fillId="3" borderId="43" xfId="0" applyFont="1" applyFill="1" applyBorder="1"/>
    <xf numFmtId="0" fontId="6" fillId="3" borderId="9" xfId="0" applyFont="1" applyFill="1" applyBorder="1"/>
    <xf numFmtId="0" fontId="0" fillId="0" borderId="3" xfId="0" applyBorder="1" applyAlignment="1">
      <alignment horizontal="center" vertical="center"/>
    </xf>
    <xf numFmtId="49" fontId="6" fillId="0" borderId="2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left" vertical="center" wrapText="1"/>
    </xf>
    <xf numFmtId="49" fontId="13" fillId="0" borderId="27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1" fontId="8" fillId="3" borderId="33" xfId="0" applyNumberFormat="1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1" fontId="15" fillId="7" borderId="27" xfId="0" applyNumberFormat="1" applyFont="1" applyFill="1" applyBorder="1" applyAlignment="1">
      <alignment horizontal="center" vertical="center"/>
    </xf>
    <xf numFmtId="1" fontId="15" fillId="7" borderId="24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1" fontId="4" fillId="4" borderId="9" xfId="0" applyNumberFormat="1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1" fontId="4" fillId="6" borderId="23" xfId="0" applyNumberFormat="1" applyFont="1" applyFill="1" applyBorder="1" applyAlignment="1">
      <alignment horizontal="center" vertical="center"/>
    </xf>
    <xf numFmtId="1" fontId="4" fillId="6" borderId="17" xfId="0" applyNumberFormat="1" applyFont="1" applyFill="1" applyBorder="1" applyAlignment="1">
      <alignment horizontal="center" vertical="center"/>
    </xf>
    <xf numFmtId="1" fontId="4" fillId="6" borderId="29" xfId="0" applyNumberFormat="1" applyFont="1" applyFill="1" applyBorder="1" applyAlignment="1">
      <alignment horizontal="center" vertical="center"/>
    </xf>
    <xf numFmtId="1" fontId="4" fillId="6" borderId="39" xfId="0" applyNumberFormat="1" applyFont="1" applyFill="1" applyBorder="1" applyAlignment="1">
      <alignment horizontal="center" vertical="center"/>
    </xf>
    <xf numFmtId="1" fontId="4" fillId="6" borderId="26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showWhiteSpace="0" view="pageBreakPreview" topLeftCell="A46" zoomScaleNormal="120" zoomScaleSheetLayoutView="100" workbookViewId="0">
      <selection activeCell="N38" sqref="N38"/>
    </sheetView>
  </sheetViews>
  <sheetFormatPr defaultColWidth="9.109375" defaultRowHeight="13.2" x14ac:dyDescent="0.25"/>
  <cols>
    <col min="1" max="1" width="3.44140625" style="27" customWidth="1"/>
    <col min="2" max="2" width="6" style="21" customWidth="1"/>
    <col min="3" max="3" width="18.33203125" style="24" customWidth="1"/>
    <col min="4" max="4" width="5.44140625" style="9" customWidth="1"/>
    <col min="5" max="5" width="7.109375" style="5" customWidth="1"/>
    <col min="6" max="6" width="7.6640625" style="44" customWidth="1"/>
    <col min="7" max="7" width="7.109375" style="123" customWidth="1"/>
    <col min="8" max="8" width="4.44140625" style="7" customWidth="1"/>
    <col min="9" max="9" width="6.109375" style="7" customWidth="1"/>
    <col min="10" max="10" width="5.109375" style="7" customWidth="1"/>
    <col min="11" max="11" width="6.109375" style="7" customWidth="1"/>
    <col min="12" max="13" width="5.109375" style="8" customWidth="1"/>
    <col min="14" max="14" width="5.44140625" style="1" customWidth="1"/>
    <col min="15" max="15" width="10.44140625" style="16" customWidth="1"/>
    <col min="16" max="16" width="11.109375" style="11" hidden="1" customWidth="1"/>
    <col min="17" max="16384" width="9.109375" style="2"/>
  </cols>
  <sheetData>
    <row r="1" spans="1:16" ht="38.25" customHeight="1" x14ac:dyDescent="0.3">
      <c r="A1" s="375" t="s">
        <v>172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6" ht="28.5" customHeight="1" x14ac:dyDescent="0.25">
      <c r="A2" s="329" t="s">
        <v>43</v>
      </c>
      <c r="B2" s="260" t="s">
        <v>0</v>
      </c>
      <c r="C2" s="385" t="s">
        <v>1</v>
      </c>
      <c r="D2" s="272" t="s">
        <v>2</v>
      </c>
      <c r="E2" s="401" t="s">
        <v>3</v>
      </c>
      <c r="F2" s="387" t="s">
        <v>113</v>
      </c>
      <c r="G2" s="388"/>
      <c r="H2" s="389"/>
      <c r="I2" s="394" t="s">
        <v>114</v>
      </c>
      <c r="J2" s="395"/>
      <c r="K2" s="399" t="s">
        <v>83</v>
      </c>
      <c r="L2" s="329" t="s">
        <v>4</v>
      </c>
      <c r="M2" s="301" t="s">
        <v>50</v>
      </c>
      <c r="N2" s="301" t="s">
        <v>51</v>
      </c>
      <c r="O2" s="396" t="s">
        <v>82</v>
      </c>
    </row>
    <row r="3" spans="1:16" s="3" customFormat="1" ht="44.25" customHeight="1" x14ac:dyDescent="0.3">
      <c r="A3" s="331"/>
      <c r="B3" s="262"/>
      <c r="C3" s="386"/>
      <c r="D3" s="393"/>
      <c r="E3" s="402"/>
      <c r="F3" s="157" t="s">
        <v>115</v>
      </c>
      <c r="G3" s="157" t="s">
        <v>116</v>
      </c>
      <c r="H3" s="84" t="s">
        <v>28</v>
      </c>
      <c r="I3" s="47" t="s">
        <v>65</v>
      </c>
      <c r="J3" s="47" t="s">
        <v>66</v>
      </c>
      <c r="K3" s="400"/>
      <c r="L3" s="331"/>
      <c r="M3" s="398"/>
      <c r="N3" s="398"/>
      <c r="O3" s="397"/>
      <c r="P3" s="46" t="s">
        <v>62</v>
      </c>
    </row>
    <row r="4" spans="1:16" s="3" customFormat="1" ht="17.100000000000001" customHeight="1" x14ac:dyDescent="0.25">
      <c r="A4" s="377" t="s">
        <v>5</v>
      </c>
      <c r="B4" s="378"/>
      <c r="C4" s="379"/>
      <c r="D4" s="380"/>
      <c r="E4" s="380"/>
      <c r="F4" s="380"/>
      <c r="G4" s="380"/>
      <c r="H4" s="381"/>
      <c r="I4" s="381"/>
      <c r="J4" s="381"/>
      <c r="K4" s="381"/>
      <c r="L4" s="382"/>
      <c r="M4" s="383"/>
      <c r="N4" s="384"/>
      <c r="O4" s="85"/>
      <c r="P4" s="15" t="s">
        <v>40</v>
      </c>
    </row>
    <row r="5" spans="1:16" s="3" customFormat="1" ht="26.25" customHeight="1" x14ac:dyDescent="0.25">
      <c r="A5" s="390">
        <v>1</v>
      </c>
      <c r="B5" s="284" t="s">
        <v>98</v>
      </c>
      <c r="C5" s="278" t="s">
        <v>99</v>
      </c>
      <c r="D5" s="272" t="s">
        <v>119</v>
      </c>
      <c r="E5" s="130" t="s">
        <v>95</v>
      </c>
      <c r="F5" s="255" t="s">
        <v>171</v>
      </c>
      <c r="G5" s="212"/>
      <c r="H5" s="212" t="s">
        <v>143</v>
      </c>
      <c r="I5" s="138"/>
      <c r="J5" s="138"/>
      <c r="K5" s="138"/>
      <c r="L5" s="214">
        <f>F5+G5+H5+I5+J5</f>
        <v>16</v>
      </c>
      <c r="M5" s="139">
        <v>1</v>
      </c>
      <c r="N5" s="206"/>
      <c r="O5" s="81">
        <f>25-(F5+H5)</f>
        <v>9</v>
      </c>
      <c r="P5" s="15"/>
    </row>
    <row r="6" spans="1:16" s="3" customFormat="1" ht="30.75" customHeight="1" x14ac:dyDescent="0.25">
      <c r="A6" s="391"/>
      <c r="B6" s="333"/>
      <c r="C6" s="279"/>
      <c r="D6" s="285"/>
      <c r="E6" s="130" t="s">
        <v>120</v>
      </c>
      <c r="F6" s="224">
        <v>21</v>
      </c>
      <c r="G6" s="130"/>
      <c r="H6" s="161"/>
      <c r="I6" s="161"/>
      <c r="J6" s="138"/>
      <c r="K6" s="161">
        <v>0</v>
      </c>
      <c r="L6" s="214">
        <f>F7+G7+H7+I6+J6</f>
        <v>23</v>
      </c>
      <c r="M6" s="139">
        <v>1</v>
      </c>
      <c r="N6" s="140"/>
      <c r="O6" s="81">
        <f>25-(F7+H7)</f>
        <v>2</v>
      </c>
      <c r="P6" s="15"/>
    </row>
    <row r="7" spans="1:16" s="3" customFormat="1" ht="30.75" customHeight="1" x14ac:dyDescent="0.25">
      <c r="A7" s="392"/>
      <c r="B7" s="286"/>
      <c r="C7" s="327"/>
      <c r="D7" s="286"/>
      <c r="E7" s="130" t="s">
        <v>146</v>
      </c>
      <c r="F7" s="222">
        <v>22</v>
      </c>
      <c r="G7" s="160"/>
      <c r="H7" s="161">
        <v>1</v>
      </c>
      <c r="I7" s="161"/>
      <c r="J7" s="138"/>
      <c r="K7" s="161"/>
      <c r="L7" s="242">
        <f>F7+G7+H7+I7+J7</f>
        <v>23</v>
      </c>
      <c r="M7" s="139">
        <v>1</v>
      </c>
      <c r="N7" s="140"/>
      <c r="O7" s="81">
        <f>25-(F8+H8)</f>
        <v>4</v>
      </c>
      <c r="P7" s="15"/>
    </row>
    <row r="8" spans="1:16" s="3" customFormat="1" ht="32.25" customHeight="1" x14ac:dyDescent="0.25">
      <c r="A8" s="117">
        <v>2</v>
      </c>
      <c r="B8" s="136" t="s">
        <v>36</v>
      </c>
      <c r="C8" s="118" t="s">
        <v>35</v>
      </c>
      <c r="D8" s="119" t="s">
        <v>29</v>
      </c>
      <c r="E8" s="130" t="s">
        <v>147</v>
      </c>
      <c r="F8" s="222">
        <v>21</v>
      </c>
      <c r="G8" s="160"/>
      <c r="H8" s="161"/>
      <c r="I8" s="161"/>
      <c r="J8" s="138"/>
      <c r="K8" s="161">
        <v>3</v>
      </c>
      <c r="L8" s="214">
        <f t="shared" ref="L8:L21" si="0">F8+G8+H8+I8+J8</f>
        <v>21</v>
      </c>
      <c r="M8" s="139">
        <v>1</v>
      </c>
      <c r="N8" s="140"/>
      <c r="O8" s="81">
        <f>25-(F8+H8)</f>
        <v>4</v>
      </c>
      <c r="P8" s="15"/>
    </row>
    <row r="9" spans="1:16" s="3" customFormat="1" ht="22.5" customHeight="1" x14ac:dyDescent="0.3">
      <c r="A9" s="403">
        <v>3</v>
      </c>
      <c r="B9" s="300" t="s">
        <v>6</v>
      </c>
      <c r="C9" s="301" t="s">
        <v>103</v>
      </c>
      <c r="D9" s="272" t="s">
        <v>97</v>
      </c>
      <c r="E9" s="130" t="s">
        <v>104</v>
      </c>
      <c r="F9" s="228">
        <v>21</v>
      </c>
      <c r="G9" s="212"/>
      <c r="H9" s="212" t="s">
        <v>143</v>
      </c>
      <c r="I9" s="212"/>
      <c r="J9" s="212"/>
      <c r="K9" s="212"/>
      <c r="L9" s="214">
        <f>F9+G9+H9+I9+J9</f>
        <v>22</v>
      </c>
      <c r="M9" s="211">
        <v>1</v>
      </c>
      <c r="N9" s="205"/>
      <c r="O9" s="81">
        <f>25-(F9+H9)</f>
        <v>3</v>
      </c>
      <c r="P9" s="15"/>
    </row>
    <row r="10" spans="1:16" s="3" customFormat="1" ht="25.5" customHeight="1" x14ac:dyDescent="0.25">
      <c r="A10" s="404"/>
      <c r="B10" s="405"/>
      <c r="C10" s="406"/>
      <c r="D10" s="407"/>
      <c r="E10" s="130" t="s">
        <v>140</v>
      </c>
      <c r="F10" s="228">
        <v>21</v>
      </c>
      <c r="G10" s="212"/>
      <c r="H10" s="212"/>
      <c r="I10" s="161"/>
      <c r="J10" s="138"/>
      <c r="K10" s="161">
        <v>1</v>
      </c>
      <c r="L10" s="214">
        <f>F10+G10+H10+I10+J10</f>
        <v>21</v>
      </c>
      <c r="M10" s="139">
        <v>1</v>
      </c>
      <c r="N10" s="141"/>
      <c r="O10" s="128">
        <f>25-(F10+H10)</f>
        <v>4</v>
      </c>
      <c r="P10" s="15"/>
    </row>
    <row r="11" spans="1:16" s="3" customFormat="1" ht="25.5" customHeight="1" x14ac:dyDescent="0.25">
      <c r="A11" s="392"/>
      <c r="B11" s="286"/>
      <c r="C11" s="286"/>
      <c r="D11" s="286"/>
      <c r="E11" s="130" t="s">
        <v>148</v>
      </c>
      <c r="F11" s="222">
        <v>22</v>
      </c>
      <c r="G11" s="160"/>
      <c r="H11" s="161"/>
      <c r="I11" s="161"/>
      <c r="J11" s="138"/>
      <c r="K11" s="161"/>
      <c r="L11" s="242">
        <f>F11+G11+H11+I11+J11</f>
        <v>22</v>
      </c>
      <c r="M11" s="139">
        <v>1</v>
      </c>
      <c r="N11" s="141"/>
      <c r="O11" s="128">
        <f>25-(F11+H11)</f>
        <v>3</v>
      </c>
      <c r="P11" s="15"/>
    </row>
    <row r="12" spans="1:16" s="3" customFormat="1" ht="34.5" customHeight="1" x14ac:dyDescent="0.25">
      <c r="A12" s="250">
        <v>4</v>
      </c>
      <c r="B12" s="239" t="s">
        <v>6</v>
      </c>
      <c r="C12" s="240" t="s">
        <v>7</v>
      </c>
      <c r="D12" s="235" t="s">
        <v>29</v>
      </c>
      <c r="E12" s="149" t="s">
        <v>39</v>
      </c>
      <c r="F12" s="222">
        <v>19</v>
      </c>
      <c r="G12" s="160"/>
      <c r="H12" s="162"/>
      <c r="I12" s="162"/>
      <c r="J12" s="112"/>
      <c r="K12" s="162"/>
      <c r="L12" s="214">
        <f t="shared" si="0"/>
        <v>19</v>
      </c>
      <c r="M12" s="139">
        <v>1</v>
      </c>
      <c r="N12" s="141"/>
      <c r="O12" s="81">
        <f t="shared" ref="O12:O15" si="1">25-(F12+H12)</f>
        <v>6</v>
      </c>
      <c r="P12" s="12">
        <f t="shared" ref="P12:P37" si="2">25-O12</f>
        <v>19</v>
      </c>
    </row>
    <row r="13" spans="1:16" s="4" customFormat="1" ht="15" customHeight="1" x14ac:dyDescent="0.25">
      <c r="A13" s="329">
        <v>5</v>
      </c>
      <c r="B13" s="416" t="s">
        <v>9</v>
      </c>
      <c r="C13" s="281" t="s">
        <v>10</v>
      </c>
      <c r="D13" s="306" t="s">
        <v>150</v>
      </c>
      <c r="E13" s="236" t="s">
        <v>11</v>
      </c>
      <c r="F13" s="222">
        <v>15</v>
      </c>
      <c r="G13" s="160"/>
      <c r="H13" s="162"/>
      <c r="I13" s="162"/>
      <c r="J13" s="112"/>
      <c r="K13" s="162"/>
      <c r="L13" s="214">
        <f t="shared" si="0"/>
        <v>15</v>
      </c>
      <c r="M13" s="139">
        <v>1</v>
      </c>
      <c r="N13" s="141"/>
      <c r="O13" s="81">
        <f t="shared" si="1"/>
        <v>10</v>
      </c>
      <c r="P13" s="12"/>
    </row>
    <row r="14" spans="1:16" s="4" customFormat="1" ht="15" customHeight="1" x14ac:dyDescent="0.25">
      <c r="A14" s="415"/>
      <c r="B14" s="282"/>
      <c r="C14" s="326"/>
      <c r="D14" s="283"/>
      <c r="E14" s="236" t="s">
        <v>138</v>
      </c>
      <c r="F14" s="222">
        <v>10</v>
      </c>
      <c r="G14" s="222">
        <v>1</v>
      </c>
      <c r="H14" s="162"/>
      <c r="I14" s="162"/>
      <c r="J14" s="112"/>
      <c r="K14" s="162"/>
      <c r="L14" s="242">
        <f t="shared" si="0"/>
        <v>11</v>
      </c>
      <c r="M14" s="139">
        <v>1</v>
      </c>
      <c r="N14" s="141"/>
      <c r="O14" s="81">
        <f>25-(F14+H14+G14)</f>
        <v>14</v>
      </c>
      <c r="P14" s="12"/>
    </row>
    <row r="15" spans="1:16" s="4" customFormat="1" ht="15" customHeight="1" x14ac:dyDescent="0.25">
      <c r="A15" s="415"/>
      <c r="B15" s="282"/>
      <c r="C15" s="326"/>
      <c r="D15" s="204" t="s">
        <v>151</v>
      </c>
      <c r="E15" s="236" t="s">
        <v>12</v>
      </c>
      <c r="F15" s="222">
        <v>23</v>
      </c>
      <c r="G15" s="160"/>
      <c r="H15" s="162"/>
      <c r="I15" s="162"/>
      <c r="J15" s="112"/>
      <c r="K15" s="162"/>
      <c r="L15" s="214">
        <f t="shared" si="0"/>
        <v>23</v>
      </c>
      <c r="M15" s="139">
        <v>1</v>
      </c>
      <c r="N15" s="141"/>
      <c r="O15" s="81">
        <f t="shared" si="1"/>
        <v>2</v>
      </c>
      <c r="P15" s="12"/>
    </row>
    <row r="16" spans="1:16" s="6" customFormat="1" ht="15" customHeight="1" x14ac:dyDescent="0.25">
      <c r="A16" s="415"/>
      <c r="B16" s="282"/>
      <c r="C16" s="326"/>
      <c r="D16" s="306" t="s">
        <v>8</v>
      </c>
      <c r="E16" s="143" t="s">
        <v>149</v>
      </c>
      <c r="F16" s="223">
        <v>18</v>
      </c>
      <c r="G16" s="223">
        <v>6</v>
      </c>
      <c r="H16" s="165"/>
      <c r="I16" s="162"/>
      <c r="J16" s="112"/>
      <c r="K16" s="162"/>
      <c r="L16" s="214">
        <f t="shared" si="0"/>
        <v>24</v>
      </c>
      <c r="M16" s="144">
        <v>1</v>
      </c>
      <c r="N16" s="141"/>
      <c r="O16" s="81">
        <f>25-(F16+H16+G16)</f>
        <v>1</v>
      </c>
      <c r="P16" s="12">
        <f t="shared" si="2"/>
        <v>24</v>
      </c>
    </row>
    <row r="17" spans="1:16" s="6" customFormat="1" ht="15" customHeight="1" x14ac:dyDescent="0.25">
      <c r="A17" s="415"/>
      <c r="B17" s="282"/>
      <c r="C17" s="326"/>
      <c r="D17" s="408"/>
      <c r="E17" s="236" t="s">
        <v>13</v>
      </c>
      <c r="F17" s="219">
        <v>16</v>
      </c>
      <c r="G17" s="256"/>
      <c r="H17" s="256"/>
      <c r="I17" s="162"/>
      <c r="J17" s="112"/>
      <c r="K17" s="162"/>
      <c r="L17" s="214">
        <f t="shared" si="0"/>
        <v>16</v>
      </c>
      <c r="M17" s="145">
        <v>1</v>
      </c>
      <c r="N17" s="141"/>
      <c r="O17" s="81">
        <f>30-(F17+H17)</f>
        <v>14</v>
      </c>
      <c r="P17" s="12">
        <f t="shared" si="2"/>
        <v>11</v>
      </c>
    </row>
    <row r="18" spans="1:16" s="6" customFormat="1" ht="15" customHeight="1" x14ac:dyDescent="0.25">
      <c r="A18" s="415"/>
      <c r="B18" s="282"/>
      <c r="C18" s="326"/>
      <c r="D18" s="408"/>
      <c r="E18" s="236" t="s">
        <v>63</v>
      </c>
      <c r="F18" s="256"/>
      <c r="G18" s="256"/>
      <c r="H18" s="256"/>
      <c r="I18" s="213">
        <v>22</v>
      </c>
      <c r="J18" s="257">
        <v>5</v>
      </c>
      <c r="K18" s="162"/>
      <c r="L18" s="215">
        <f t="shared" si="0"/>
        <v>27</v>
      </c>
      <c r="M18" s="145"/>
      <c r="N18" s="141">
        <v>1</v>
      </c>
      <c r="O18" s="81">
        <f>(25-I18)</f>
        <v>3</v>
      </c>
      <c r="P18" s="12">
        <f t="shared" si="2"/>
        <v>22</v>
      </c>
    </row>
    <row r="19" spans="1:16" s="6" customFormat="1" ht="15" customHeight="1" x14ac:dyDescent="0.25">
      <c r="A19" s="415"/>
      <c r="B19" s="282"/>
      <c r="C19" s="326"/>
      <c r="D19" s="408"/>
      <c r="E19" s="236" t="s">
        <v>14</v>
      </c>
      <c r="F19" s="219">
        <v>16</v>
      </c>
      <c r="G19" s="256"/>
      <c r="H19" s="256"/>
      <c r="I19" s="162"/>
      <c r="J19" s="112"/>
      <c r="K19" s="162"/>
      <c r="L19" s="214">
        <f t="shared" si="0"/>
        <v>16</v>
      </c>
      <c r="M19" s="145">
        <v>1</v>
      </c>
      <c r="N19" s="141"/>
      <c r="O19" s="81">
        <f>25-(F19+H19)</f>
        <v>9</v>
      </c>
      <c r="P19" s="12">
        <f t="shared" si="2"/>
        <v>16</v>
      </c>
    </row>
    <row r="20" spans="1:16" s="31" customFormat="1" ht="15" customHeight="1" x14ac:dyDescent="0.25">
      <c r="A20" s="299"/>
      <c r="B20" s="283"/>
      <c r="C20" s="327"/>
      <c r="D20" s="409"/>
      <c r="E20" s="130" t="s">
        <v>87</v>
      </c>
      <c r="F20" s="166"/>
      <c r="G20" s="166"/>
      <c r="H20" s="166"/>
      <c r="I20" s="218">
        <v>20</v>
      </c>
      <c r="J20" s="258">
        <v>4</v>
      </c>
      <c r="K20" s="167"/>
      <c r="L20" s="215">
        <f t="shared" si="0"/>
        <v>24</v>
      </c>
      <c r="M20" s="146"/>
      <c r="N20" s="142">
        <v>1</v>
      </c>
      <c r="O20" s="81">
        <f>(25-I20)</f>
        <v>5</v>
      </c>
      <c r="P20" s="30">
        <f t="shared" si="2"/>
        <v>20</v>
      </c>
    </row>
    <row r="21" spans="1:16" s="31" customFormat="1" ht="15" customHeight="1" x14ac:dyDescent="0.25">
      <c r="A21" s="329">
        <v>6</v>
      </c>
      <c r="B21" s="416" t="s">
        <v>15</v>
      </c>
      <c r="C21" s="281" t="s">
        <v>16</v>
      </c>
      <c r="D21" s="306" t="s">
        <v>89</v>
      </c>
      <c r="E21" s="130" t="s">
        <v>18</v>
      </c>
      <c r="F21" s="222">
        <v>25</v>
      </c>
      <c r="G21" s="166"/>
      <c r="H21" s="166"/>
      <c r="I21" s="167"/>
      <c r="J21" s="114"/>
      <c r="K21" s="167"/>
      <c r="L21" s="214">
        <f t="shared" si="0"/>
        <v>25</v>
      </c>
      <c r="M21" s="146">
        <v>1</v>
      </c>
      <c r="N21" s="142"/>
      <c r="O21" s="128">
        <f>25-(F21+H21)</f>
        <v>0</v>
      </c>
      <c r="P21" s="30"/>
    </row>
    <row r="22" spans="1:16" ht="15" customHeight="1" x14ac:dyDescent="0.25">
      <c r="A22" s="330"/>
      <c r="B22" s="425"/>
      <c r="C22" s="325"/>
      <c r="D22" s="283"/>
      <c r="E22" s="236" t="s">
        <v>19</v>
      </c>
      <c r="F22" s="222">
        <v>24</v>
      </c>
      <c r="G22" s="166"/>
      <c r="H22" s="166"/>
      <c r="I22" s="167"/>
      <c r="J22" s="114"/>
      <c r="K22" s="167">
        <v>1</v>
      </c>
      <c r="L22" s="210">
        <f>F22+G22+H22+I22+J22</f>
        <v>24</v>
      </c>
      <c r="M22" s="145">
        <v>1</v>
      </c>
      <c r="N22" s="141"/>
      <c r="O22" s="81">
        <f t="shared" ref="O22:O26" si="3">25-(F22+H22)</f>
        <v>1</v>
      </c>
      <c r="P22" s="12">
        <f t="shared" si="2"/>
        <v>24</v>
      </c>
    </row>
    <row r="23" spans="1:16" ht="15" customHeight="1" x14ac:dyDescent="0.25">
      <c r="A23" s="330"/>
      <c r="B23" s="425"/>
      <c r="C23" s="325"/>
      <c r="D23" s="306" t="s">
        <v>162</v>
      </c>
      <c r="E23" s="236" t="s">
        <v>37</v>
      </c>
      <c r="F23" s="219">
        <v>19</v>
      </c>
      <c r="G23" s="256"/>
      <c r="H23" s="256">
        <v>1</v>
      </c>
      <c r="I23" s="162"/>
      <c r="J23" s="112"/>
      <c r="K23" s="162"/>
      <c r="L23" s="214">
        <f t="shared" ref="L23:L39" si="4">F23+G23+H23+I23+J23</f>
        <v>20</v>
      </c>
      <c r="M23" s="145">
        <v>1</v>
      </c>
      <c r="N23" s="141"/>
      <c r="O23" s="81">
        <f t="shared" si="3"/>
        <v>5</v>
      </c>
      <c r="P23" s="12">
        <f t="shared" si="2"/>
        <v>20</v>
      </c>
    </row>
    <row r="24" spans="1:16" ht="15" customHeight="1" x14ac:dyDescent="0.25">
      <c r="A24" s="331"/>
      <c r="B24" s="426"/>
      <c r="C24" s="417"/>
      <c r="D24" s="283"/>
      <c r="E24" s="236" t="s">
        <v>49</v>
      </c>
      <c r="F24" s="219">
        <v>16</v>
      </c>
      <c r="G24" s="256"/>
      <c r="H24" s="256"/>
      <c r="I24" s="162"/>
      <c r="J24" s="112"/>
      <c r="K24" s="162"/>
      <c r="L24" s="214">
        <f t="shared" si="4"/>
        <v>16</v>
      </c>
      <c r="M24" s="112">
        <v>1</v>
      </c>
      <c r="N24" s="147"/>
      <c r="O24" s="81">
        <f t="shared" si="3"/>
        <v>9</v>
      </c>
      <c r="P24" s="12"/>
    </row>
    <row r="25" spans="1:16" ht="23.25" customHeight="1" x14ac:dyDescent="0.25">
      <c r="A25" s="345">
        <v>7</v>
      </c>
      <c r="B25" s="284" t="s">
        <v>48</v>
      </c>
      <c r="C25" s="243" t="s">
        <v>161</v>
      </c>
      <c r="D25" s="332" t="s">
        <v>29</v>
      </c>
      <c r="E25" s="148" t="s">
        <v>160</v>
      </c>
      <c r="F25" s="219">
        <v>23</v>
      </c>
      <c r="G25" s="256"/>
      <c r="H25" s="256"/>
      <c r="I25" s="162"/>
      <c r="J25" s="112"/>
      <c r="K25" s="112"/>
      <c r="L25" s="214">
        <f t="shared" si="4"/>
        <v>23</v>
      </c>
      <c r="M25" s="145">
        <v>1</v>
      </c>
      <c r="N25" s="141"/>
      <c r="O25" s="81">
        <f t="shared" si="3"/>
        <v>2</v>
      </c>
      <c r="P25" s="12"/>
    </row>
    <row r="26" spans="1:16" s="33" customFormat="1" ht="22.5" customHeight="1" x14ac:dyDescent="0.25">
      <c r="A26" s="346"/>
      <c r="B26" s="333"/>
      <c r="C26" s="325" t="s">
        <v>52</v>
      </c>
      <c r="D26" s="282"/>
      <c r="E26" s="148" t="s">
        <v>64</v>
      </c>
      <c r="F26" s="219">
        <v>23</v>
      </c>
      <c r="G26" s="256"/>
      <c r="H26" s="163"/>
      <c r="I26" s="164"/>
      <c r="J26" s="113"/>
      <c r="K26" s="113"/>
      <c r="L26" s="214">
        <f t="shared" si="4"/>
        <v>23</v>
      </c>
      <c r="M26" s="146">
        <v>1</v>
      </c>
      <c r="N26" s="142"/>
      <c r="O26" s="81">
        <f t="shared" si="3"/>
        <v>2</v>
      </c>
      <c r="P26" s="30">
        <f t="shared" si="2"/>
        <v>23</v>
      </c>
    </row>
    <row r="27" spans="1:16" s="33" customFormat="1" ht="21.75" customHeight="1" x14ac:dyDescent="0.25">
      <c r="A27" s="346"/>
      <c r="B27" s="333"/>
      <c r="C27" s="326"/>
      <c r="D27" s="282"/>
      <c r="E27" s="148" t="s">
        <v>86</v>
      </c>
      <c r="F27" s="219">
        <v>23</v>
      </c>
      <c r="G27" s="256"/>
      <c r="H27" s="163"/>
      <c r="I27" s="164"/>
      <c r="J27" s="113"/>
      <c r="K27" s="113"/>
      <c r="L27" s="214">
        <f t="shared" si="4"/>
        <v>23</v>
      </c>
      <c r="M27" s="146">
        <v>1</v>
      </c>
      <c r="N27" s="142"/>
      <c r="O27" s="81">
        <f>25-(F27+H27)</f>
        <v>2</v>
      </c>
      <c r="P27" s="30">
        <f t="shared" si="2"/>
        <v>23</v>
      </c>
    </row>
    <row r="28" spans="1:16" ht="21.75" customHeight="1" x14ac:dyDescent="0.25">
      <c r="A28" s="347"/>
      <c r="B28" s="334"/>
      <c r="C28" s="327"/>
      <c r="D28" s="283"/>
      <c r="E28" s="148" t="s">
        <v>100</v>
      </c>
      <c r="F28" s="219">
        <v>19</v>
      </c>
      <c r="G28" s="256"/>
      <c r="H28" s="256">
        <v>1</v>
      </c>
      <c r="I28" s="162"/>
      <c r="J28" s="112"/>
      <c r="K28" s="112"/>
      <c r="L28" s="214">
        <f t="shared" si="4"/>
        <v>20</v>
      </c>
      <c r="M28" s="145">
        <v>1</v>
      </c>
      <c r="N28" s="141"/>
      <c r="O28" s="81">
        <f t="shared" ref="O28:O39" si="5">25-(F28+H28)</f>
        <v>5</v>
      </c>
      <c r="P28" s="12"/>
    </row>
    <row r="29" spans="1:16" ht="21.75" customHeight="1" x14ac:dyDescent="0.25">
      <c r="A29" s="329">
        <v>9</v>
      </c>
      <c r="B29" s="284" t="s">
        <v>121</v>
      </c>
      <c r="C29" s="281" t="s">
        <v>122</v>
      </c>
      <c r="D29" s="306" t="s">
        <v>163</v>
      </c>
      <c r="E29" s="148" t="s">
        <v>142</v>
      </c>
      <c r="F29" s="219">
        <v>15</v>
      </c>
      <c r="G29" s="256"/>
      <c r="H29" s="256"/>
      <c r="I29" s="162"/>
      <c r="J29" s="112"/>
      <c r="K29" s="112"/>
      <c r="L29" s="242"/>
      <c r="M29" s="145">
        <v>1</v>
      </c>
      <c r="N29" s="141"/>
      <c r="O29" s="81"/>
      <c r="P29" s="12"/>
    </row>
    <row r="30" spans="1:16" ht="24.75" customHeight="1" x14ac:dyDescent="0.25">
      <c r="A30" s="299"/>
      <c r="B30" s="286"/>
      <c r="C30" s="327"/>
      <c r="D30" s="283"/>
      <c r="E30" s="236" t="s">
        <v>153</v>
      </c>
      <c r="F30" s="219">
        <v>16</v>
      </c>
      <c r="G30" s="256"/>
      <c r="H30" s="256"/>
      <c r="I30" s="162"/>
      <c r="J30" s="112"/>
      <c r="K30" s="112"/>
      <c r="L30" s="214">
        <f t="shared" si="4"/>
        <v>16</v>
      </c>
      <c r="M30" s="145">
        <v>1</v>
      </c>
      <c r="N30" s="141"/>
      <c r="O30" s="81">
        <f>25-(F30+H30)</f>
        <v>9</v>
      </c>
      <c r="P30" s="12"/>
    </row>
    <row r="31" spans="1:16" ht="17.25" customHeight="1" x14ac:dyDescent="0.25">
      <c r="A31" s="349">
        <v>10</v>
      </c>
      <c r="B31" s="348" t="s">
        <v>92</v>
      </c>
      <c r="C31" s="324" t="s">
        <v>20</v>
      </c>
      <c r="D31" s="306" t="s">
        <v>152</v>
      </c>
      <c r="E31" s="236" t="s">
        <v>96</v>
      </c>
      <c r="F31" s="254">
        <v>20</v>
      </c>
      <c r="G31" s="256"/>
      <c r="H31" s="256"/>
      <c r="I31" s="162"/>
      <c r="J31" s="112"/>
      <c r="K31" s="162"/>
      <c r="L31" s="214">
        <f>F31+G31+H31+I31+J31</f>
        <v>20</v>
      </c>
      <c r="M31" s="145">
        <v>1</v>
      </c>
      <c r="N31" s="141"/>
      <c r="O31" s="81">
        <f>25-(F31+H31)</f>
        <v>5</v>
      </c>
      <c r="P31" s="12"/>
    </row>
    <row r="32" spans="1:16" s="33" customFormat="1" ht="12.75" customHeight="1" x14ac:dyDescent="0.25">
      <c r="A32" s="349"/>
      <c r="B32" s="348"/>
      <c r="C32" s="324"/>
      <c r="D32" s="283"/>
      <c r="E32" s="236" t="s">
        <v>123</v>
      </c>
      <c r="F32" s="219">
        <v>21</v>
      </c>
      <c r="G32" s="163"/>
      <c r="H32" s="163"/>
      <c r="I32" s="164"/>
      <c r="J32" s="113"/>
      <c r="K32" s="113"/>
      <c r="L32" s="214">
        <f>F32+G32+H32+I32+J32</f>
        <v>21</v>
      </c>
      <c r="M32" s="146">
        <v>1</v>
      </c>
      <c r="N32" s="142"/>
      <c r="O32" s="81">
        <f>25-(F32+H32)</f>
        <v>4</v>
      </c>
      <c r="P32" s="30">
        <f t="shared" si="2"/>
        <v>21</v>
      </c>
    </row>
    <row r="33" spans="1:16" s="33" customFormat="1" ht="12.75" customHeight="1" x14ac:dyDescent="0.25">
      <c r="A33" s="349"/>
      <c r="B33" s="348"/>
      <c r="C33" s="324"/>
      <c r="D33" s="216" t="s">
        <v>17</v>
      </c>
      <c r="E33" s="236" t="s">
        <v>170</v>
      </c>
      <c r="F33" s="219">
        <v>20</v>
      </c>
      <c r="G33" s="163"/>
      <c r="H33" s="163"/>
      <c r="I33" s="164"/>
      <c r="J33" s="113"/>
      <c r="K33" s="113"/>
      <c r="L33" s="242">
        <f>F34+G33+H33+I33+J33</f>
        <v>14</v>
      </c>
      <c r="M33" s="146">
        <v>1</v>
      </c>
      <c r="N33" s="142"/>
      <c r="O33" s="81">
        <f>25-(F33+H33)</f>
        <v>5</v>
      </c>
      <c r="P33" s="30">
        <f t="shared" si="2"/>
        <v>20</v>
      </c>
    </row>
    <row r="34" spans="1:16" s="33" customFormat="1" ht="22.5" customHeight="1" x14ac:dyDescent="0.25">
      <c r="A34" s="329">
        <v>11</v>
      </c>
      <c r="B34" s="284" t="s">
        <v>101</v>
      </c>
      <c r="C34" s="281" t="s">
        <v>102</v>
      </c>
      <c r="D34" s="272" t="s">
        <v>97</v>
      </c>
      <c r="E34" s="130" t="s">
        <v>105</v>
      </c>
      <c r="F34" s="221">
        <v>14</v>
      </c>
      <c r="G34" s="163"/>
      <c r="H34" s="163"/>
      <c r="I34" s="164"/>
      <c r="J34" s="113"/>
      <c r="K34" s="113"/>
      <c r="L34" s="214">
        <f t="shared" si="4"/>
        <v>14</v>
      </c>
      <c r="M34" s="146">
        <v>1</v>
      </c>
      <c r="N34" s="142"/>
      <c r="O34" s="81">
        <f t="shared" si="5"/>
        <v>11</v>
      </c>
      <c r="P34" s="30"/>
    </row>
    <row r="35" spans="1:16" ht="30.75" customHeight="1" x14ac:dyDescent="0.25">
      <c r="A35" s="331"/>
      <c r="B35" s="285"/>
      <c r="C35" s="282"/>
      <c r="D35" s="285"/>
      <c r="E35" s="130" t="s">
        <v>124</v>
      </c>
      <c r="F35" s="222">
        <v>21</v>
      </c>
      <c r="G35" s="219">
        <v>1</v>
      </c>
      <c r="H35" s="163">
        <v>1</v>
      </c>
      <c r="I35" s="162"/>
      <c r="J35" s="112"/>
      <c r="K35" s="112"/>
      <c r="L35" s="214">
        <f t="shared" si="4"/>
        <v>23</v>
      </c>
      <c r="M35" s="145">
        <v>1</v>
      </c>
      <c r="N35" s="141"/>
      <c r="O35" s="81">
        <f>25-(F35+H35+G35)</f>
        <v>2</v>
      </c>
      <c r="P35" s="12">
        <f t="shared" si="2"/>
        <v>23</v>
      </c>
    </row>
    <row r="36" spans="1:16" ht="30.75" customHeight="1" x14ac:dyDescent="0.25">
      <c r="A36" s="249"/>
      <c r="B36" s="286"/>
      <c r="C36" s="283"/>
      <c r="D36" s="286"/>
      <c r="E36" s="130" t="s">
        <v>154</v>
      </c>
      <c r="F36" s="222">
        <v>19</v>
      </c>
      <c r="G36" s="256"/>
      <c r="H36" s="256"/>
      <c r="I36" s="162"/>
      <c r="J36" s="112"/>
      <c r="K36" s="112"/>
      <c r="L36" s="242">
        <f t="shared" si="4"/>
        <v>19</v>
      </c>
      <c r="M36" s="145">
        <v>1</v>
      </c>
      <c r="N36" s="141"/>
      <c r="O36" s="81">
        <f t="shared" si="5"/>
        <v>6</v>
      </c>
      <c r="P36" s="12"/>
    </row>
    <row r="37" spans="1:16" ht="31.5" customHeight="1" x14ac:dyDescent="0.25">
      <c r="A37" s="201">
        <v>12</v>
      </c>
      <c r="B37" s="200" t="s">
        <v>21</v>
      </c>
      <c r="C37" s="202" t="s">
        <v>22</v>
      </c>
      <c r="D37" s="203" t="s">
        <v>17</v>
      </c>
      <c r="E37" s="236" t="s">
        <v>155</v>
      </c>
      <c r="F37" s="219">
        <v>18</v>
      </c>
      <c r="G37" s="219">
        <v>1</v>
      </c>
      <c r="H37" s="256">
        <v>3</v>
      </c>
      <c r="I37" s="162"/>
      <c r="J37" s="112"/>
      <c r="K37" s="112"/>
      <c r="L37" s="214">
        <f t="shared" si="4"/>
        <v>22</v>
      </c>
      <c r="M37" s="145">
        <v>1</v>
      </c>
      <c r="N37" s="141"/>
      <c r="O37" s="81">
        <f>25-(F37+H37+G37)</f>
        <v>3</v>
      </c>
      <c r="P37" s="12">
        <f t="shared" si="2"/>
        <v>22</v>
      </c>
    </row>
    <row r="38" spans="1:16" ht="31.5" customHeight="1" x14ac:dyDescent="0.25">
      <c r="A38" s="329">
        <v>13</v>
      </c>
      <c r="B38" s="284" t="s">
        <v>23</v>
      </c>
      <c r="C38" s="335" t="s">
        <v>24</v>
      </c>
      <c r="D38" s="287" t="s">
        <v>17</v>
      </c>
      <c r="E38" s="149" t="s">
        <v>125</v>
      </c>
      <c r="F38" s="225">
        <v>16</v>
      </c>
      <c r="G38" s="207"/>
      <c r="H38" s="168"/>
      <c r="I38" s="169"/>
      <c r="J38" s="150"/>
      <c r="K38" s="150"/>
      <c r="L38" s="214">
        <f t="shared" si="4"/>
        <v>16</v>
      </c>
      <c r="M38" s="145">
        <v>1</v>
      </c>
      <c r="N38" s="141"/>
      <c r="O38" s="81">
        <f t="shared" si="5"/>
        <v>9</v>
      </c>
      <c r="P38" s="12"/>
    </row>
    <row r="39" spans="1:16" ht="26.25" customHeight="1" thickBot="1" x14ac:dyDescent="0.3">
      <c r="A39" s="331"/>
      <c r="B39" s="334"/>
      <c r="C39" s="336"/>
      <c r="D39" s="288"/>
      <c r="E39" s="149" t="s">
        <v>156</v>
      </c>
      <c r="F39" s="225">
        <v>17</v>
      </c>
      <c r="G39" s="168"/>
      <c r="H39" s="168"/>
      <c r="I39" s="169"/>
      <c r="J39" s="150"/>
      <c r="K39" s="150"/>
      <c r="L39" s="214">
        <f t="shared" si="4"/>
        <v>17</v>
      </c>
      <c r="M39" s="112">
        <v>1</v>
      </c>
      <c r="N39" s="141"/>
      <c r="O39" s="81">
        <f t="shared" si="5"/>
        <v>8</v>
      </c>
      <c r="P39" s="12"/>
    </row>
    <row r="40" spans="1:16" s="7" customFormat="1" ht="15" customHeight="1" thickBot="1" x14ac:dyDescent="0.35">
      <c r="A40" s="124"/>
      <c r="B40" s="125"/>
      <c r="C40" s="126" t="s">
        <v>59</v>
      </c>
      <c r="D40" s="127"/>
      <c r="E40" s="57"/>
      <c r="F40" s="57">
        <f>SUM(F6:F39)</f>
        <v>614</v>
      </c>
      <c r="G40" s="57">
        <f>SUM(G6:G39)</f>
        <v>9</v>
      </c>
      <c r="H40" s="57">
        <f>SUM(H6:H39)</f>
        <v>7</v>
      </c>
      <c r="I40" s="57">
        <f t="shared" ref="I40:O40" si="6">SUM(I5:I39)</f>
        <v>42</v>
      </c>
      <c r="J40" s="57">
        <f t="shared" si="6"/>
        <v>9</v>
      </c>
      <c r="K40" s="57">
        <f t="shared" si="6"/>
        <v>5</v>
      </c>
      <c r="L40" s="57">
        <f t="shared" si="6"/>
        <v>679</v>
      </c>
      <c r="M40" s="57">
        <f t="shared" si="6"/>
        <v>33</v>
      </c>
      <c r="N40" s="57">
        <f t="shared" si="6"/>
        <v>2</v>
      </c>
      <c r="O40" s="57">
        <f t="shared" si="6"/>
        <v>181</v>
      </c>
      <c r="P40" s="56">
        <f>SUM(P12:P39)</f>
        <v>288</v>
      </c>
    </row>
    <row r="41" spans="1:16" s="7" customFormat="1" ht="21" customHeight="1" x14ac:dyDescent="0.25">
      <c r="A41" s="26"/>
      <c r="B41" s="20"/>
      <c r="C41" s="189" t="s">
        <v>42</v>
      </c>
      <c r="D41" s="190"/>
      <c r="E41" s="190"/>
      <c r="F41" s="191" t="s">
        <v>55</v>
      </c>
      <c r="G41" s="192"/>
      <c r="H41" s="193" t="s">
        <v>81</v>
      </c>
      <c r="I41" s="321" t="s">
        <v>145</v>
      </c>
      <c r="J41" s="322"/>
      <c r="K41" s="323"/>
      <c r="L41" s="80" t="s">
        <v>77</v>
      </c>
      <c r="M41" s="45"/>
      <c r="N41" s="17"/>
      <c r="P41" s="8"/>
    </row>
    <row r="42" spans="1:16" s="7" customFormat="1" ht="15" customHeight="1" thickBot="1" x14ac:dyDescent="0.25">
      <c r="A42" s="26"/>
      <c r="B42" s="20"/>
      <c r="C42" s="318" t="s">
        <v>118</v>
      </c>
      <c r="D42" s="319"/>
      <c r="E42" s="320"/>
      <c r="F42" s="181">
        <f>F40+H40</f>
        <v>621</v>
      </c>
      <c r="G42" s="182"/>
      <c r="H42" s="182">
        <f>M40</f>
        <v>33</v>
      </c>
      <c r="I42" s="81" t="s">
        <v>76</v>
      </c>
      <c r="J42" s="337">
        <v>230</v>
      </c>
      <c r="K42" s="427"/>
      <c r="L42" s="81">
        <f>F54+F55+F58+F59+F60+F61+F62+F63+F64+H65</f>
        <v>196</v>
      </c>
      <c r="M42" s="53"/>
      <c r="N42" s="54"/>
      <c r="O42" s="55"/>
      <c r="P42" s="8"/>
    </row>
    <row r="43" spans="1:16" s="7" customFormat="1" ht="15" customHeight="1" thickBot="1" x14ac:dyDescent="0.25">
      <c r="A43" s="26"/>
      <c r="B43" s="20"/>
      <c r="C43" s="412" t="s">
        <v>117</v>
      </c>
      <c r="D43" s="413"/>
      <c r="E43" s="414"/>
      <c r="F43" s="52">
        <f>G40</f>
        <v>9</v>
      </c>
      <c r="G43" s="79"/>
      <c r="H43" s="79"/>
      <c r="I43" s="81"/>
      <c r="J43" s="177"/>
      <c r="K43" s="178"/>
      <c r="L43" s="81"/>
      <c r="M43" s="53"/>
      <c r="N43" s="54"/>
      <c r="O43" s="55"/>
      <c r="P43" s="8"/>
    </row>
    <row r="44" spans="1:16" s="7" customFormat="1" ht="24.75" customHeight="1" thickBot="1" x14ac:dyDescent="0.25">
      <c r="A44" s="26"/>
      <c r="B44" s="20"/>
      <c r="C44" s="341" t="s">
        <v>70</v>
      </c>
      <c r="D44" s="342"/>
      <c r="E44" s="342"/>
      <c r="F44" s="181">
        <f>I40</f>
        <v>42</v>
      </c>
      <c r="G44" s="182"/>
      <c r="H44" s="182">
        <f>N40</f>
        <v>2</v>
      </c>
      <c r="I44" s="82" t="s">
        <v>78</v>
      </c>
      <c r="J44" s="316">
        <v>895</v>
      </c>
      <c r="K44" s="317"/>
      <c r="L44" s="259">
        <f>F40+H40+I40+F57+G80</f>
        <v>790</v>
      </c>
      <c r="M44" s="440" t="s">
        <v>73</v>
      </c>
      <c r="N44" s="441"/>
      <c r="O44" s="442"/>
      <c r="P44" s="8"/>
    </row>
    <row r="45" spans="1:16" s="7" customFormat="1" ht="21" customHeight="1" thickBot="1" x14ac:dyDescent="0.25">
      <c r="A45" s="26"/>
      <c r="B45" s="20"/>
      <c r="C45" s="312" t="s">
        <v>110</v>
      </c>
      <c r="D45" s="313"/>
      <c r="E45" s="313"/>
      <c r="F45" s="52">
        <f>J40</f>
        <v>9</v>
      </c>
      <c r="G45" s="79"/>
      <c r="H45" s="79"/>
      <c r="I45" s="82" t="s">
        <v>79</v>
      </c>
      <c r="J45" s="337">
        <f>J42+J44</f>
        <v>1125</v>
      </c>
      <c r="K45" s="317"/>
      <c r="L45" s="259">
        <f>L42+L44</f>
        <v>986</v>
      </c>
      <c r="M45" s="443" t="s">
        <v>72</v>
      </c>
      <c r="N45" s="444"/>
      <c r="O45" s="179" t="s">
        <v>60</v>
      </c>
      <c r="P45" s="8"/>
    </row>
    <row r="46" spans="1:16" s="7" customFormat="1" ht="24" customHeight="1" thickBot="1" x14ac:dyDescent="0.25">
      <c r="A46" s="26"/>
      <c r="B46" s="20"/>
      <c r="C46" s="314" t="s">
        <v>68</v>
      </c>
      <c r="D46" s="315"/>
      <c r="E46" s="315"/>
      <c r="F46" s="181">
        <f>G80</f>
        <v>118</v>
      </c>
      <c r="G46" s="182"/>
      <c r="H46" s="182">
        <f>N80</f>
        <v>8</v>
      </c>
      <c r="I46" s="340" t="s">
        <v>75</v>
      </c>
      <c r="J46" s="340"/>
      <c r="K46" s="340"/>
      <c r="L46" s="340"/>
      <c r="M46" s="338">
        <f>L45</f>
        <v>986</v>
      </c>
      <c r="N46" s="339"/>
      <c r="O46" s="180">
        <f>H42+H44+H46+H48+H49</f>
        <v>53</v>
      </c>
      <c r="P46" s="8"/>
    </row>
    <row r="47" spans="1:16" s="7" customFormat="1" ht="23.25" customHeight="1" thickBot="1" x14ac:dyDescent="0.25">
      <c r="A47" s="26"/>
      <c r="B47" s="20"/>
      <c r="C47" s="312" t="s">
        <v>69</v>
      </c>
      <c r="D47" s="313"/>
      <c r="E47" s="313"/>
      <c r="F47" s="51">
        <f>I80</f>
        <v>54</v>
      </c>
      <c r="G47" s="137"/>
      <c r="H47" s="79">
        <f>M80</f>
        <v>3</v>
      </c>
      <c r="I47" s="340"/>
      <c r="J47" s="340"/>
      <c r="K47" s="340"/>
      <c r="L47" s="340"/>
      <c r="M47" s="437" t="s">
        <v>71</v>
      </c>
      <c r="N47" s="438"/>
      <c r="O47" s="439"/>
      <c r="P47" s="8"/>
    </row>
    <row r="48" spans="1:16" s="7" customFormat="1" ht="15" customHeight="1" x14ac:dyDescent="0.2">
      <c r="A48" s="26"/>
      <c r="B48" s="20"/>
      <c r="C48" s="318" t="s">
        <v>56</v>
      </c>
      <c r="D48" s="319"/>
      <c r="E48" s="320"/>
      <c r="F48" s="181">
        <f>F65+H65</f>
        <v>205</v>
      </c>
      <c r="G48" s="182"/>
      <c r="H48" s="182">
        <f>M65</f>
        <v>10</v>
      </c>
      <c r="I48" s="340"/>
      <c r="J48" s="340"/>
      <c r="K48" s="340"/>
      <c r="L48" s="340"/>
      <c r="M48" s="343" t="s">
        <v>72</v>
      </c>
      <c r="N48" s="344"/>
      <c r="O48" s="77" t="s">
        <v>60</v>
      </c>
      <c r="P48" s="8"/>
    </row>
    <row r="49" spans="1:19" s="7" customFormat="1" ht="15" customHeight="1" thickBot="1" x14ac:dyDescent="0.25">
      <c r="A49" s="26"/>
      <c r="B49" s="20"/>
      <c r="C49" s="183" t="s">
        <v>57</v>
      </c>
      <c r="D49" s="184"/>
      <c r="E49" s="185"/>
      <c r="F49" s="186">
        <f>I65</f>
        <v>0</v>
      </c>
      <c r="G49" s="187"/>
      <c r="H49" s="188">
        <f>N65</f>
        <v>0</v>
      </c>
      <c r="I49" s="340"/>
      <c r="J49" s="340"/>
      <c r="K49" s="340"/>
      <c r="L49" s="340"/>
      <c r="M49" s="421">
        <f>G40+J40+I80</f>
        <v>72</v>
      </c>
      <c r="N49" s="422"/>
      <c r="O49" s="78">
        <f>H45+H47</f>
        <v>3</v>
      </c>
      <c r="P49" s="8"/>
    </row>
    <row r="50" spans="1:19" s="7" customFormat="1" ht="15" customHeight="1" thickBot="1" x14ac:dyDescent="0.25">
      <c r="A50" s="26"/>
      <c r="B50" s="20"/>
      <c r="C50" s="194" t="s">
        <v>74</v>
      </c>
      <c r="D50" s="195"/>
      <c r="E50" s="196"/>
      <c r="F50" s="197">
        <f>F42+F43+F44+F45+F46+F47+F48+F49</f>
        <v>1058</v>
      </c>
      <c r="G50" s="198"/>
      <c r="H50" s="199">
        <f>H42+H44+H46+H47+H48+H49</f>
        <v>56</v>
      </c>
      <c r="I50" s="311" t="s">
        <v>74</v>
      </c>
      <c r="J50" s="311"/>
      <c r="K50" s="311"/>
      <c r="L50" s="311"/>
      <c r="M50" s="423">
        <f>M46+M49</f>
        <v>1058</v>
      </c>
      <c r="N50" s="424"/>
      <c r="O50" s="423">
        <f>O46+O49</f>
        <v>56</v>
      </c>
      <c r="P50" s="424"/>
    </row>
    <row r="51" spans="1:19" s="7" customFormat="1" ht="15" customHeight="1" thickBot="1" x14ac:dyDescent="0.3">
      <c r="A51" s="26"/>
      <c r="B51" s="20"/>
      <c r="C51" s="58"/>
      <c r="D51" s="59"/>
      <c r="E51" s="60"/>
      <c r="F51" s="61"/>
      <c r="G51" s="61"/>
      <c r="H51" s="61"/>
      <c r="I51" s="62"/>
      <c r="J51" s="62"/>
      <c r="K51" s="83"/>
      <c r="L51" s="63"/>
      <c r="M51" s="8"/>
      <c r="N51" s="8"/>
      <c r="O51" s="64"/>
      <c r="P51" s="8"/>
    </row>
    <row r="52" spans="1:19" s="10" customFormat="1" ht="15" customHeight="1" thickBot="1" x14ac:dyDescent="0.3">
      <c r="A52" s="418" t="s">
        <v>25</v>
      </c>
      <c r="B52" s="419"/>
      <c r="C52" s="419"/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20"/>
      <c r="P52" s="14"/>
    </row>
    <row r="53" spans="1:19" s="43" customFormat="1" ht="59.25" customHeight="1" x14ac:dyDescent="0.2">
      <c r="A53" s="36" t="s">
        <v>30</v>
      </c>
      <c r="B53" s="37" t="s">
        <v>0</v>
      </c>
      <c r="C53" s="38" t="s">
        <v>1</v>
      </c>
      <c r="D53" s="39" t="s">
        <v>2</v>
      </c>
      <c r="E53" s="39" t="s">
        <v>3</v>
      </c>
      <c r="F53" s="39" t="s">
        <v>111</v>
      </c>
      <c r="G53" s="39"/>
      <c r="H53" s="40" t="s">
        <v>28</v>
      </c>
      <c r="I53" s="65" t="s">
        <v>65</v>
      </c>
      <c r="J53" s="65" t="s">
        <v>66</v>
      </c>
      <c r="K53" s="47" t="s">
        <v>80</v>
      </c>
      <c r="L53" s="36" t="s">
        <v>4</v>
      </c>
      <c r="M53" s="41" t="s">
        <v>53</v>
      </c>
      <c r="N53" s="41" t="s">
        <v>54</v>
      </c>
      <c r="O53" s="154" t="s">
        <v>112</v>
      </c>
      <c r="P53" s="42"/>
      <c r="S53" s="43" t="s">
        <v>94</v>
      </c>
    </row>
    <row r="54" spans="1:19" s="43" customFormat="1" ht="13.5" customHeight="1" x14ac:dyDescent="0.2">
      <c r="A54" s="298">
        <v>2</v>
      </c>
      <c r="B54" s="276" t="s">
        <v>26</v>
      </c>
      <c r="C54" s="274" t="s">
        <v>27</v>
      </c>
      <c r="D54" s="268" t="s">
        <v>89</v>
      </c>
      <c r="E54" s="148" t="s">
        <v>141</v>
      </c>
      <c r="F54" s="226">
        <v>21</v>
      </c>
      <c r="G54" s="170"/>
      <c r="H54" s="217">
        <v>3</v>
      </c>
      <c r="I54" s="115"/>
      <c r="J54" s="115"/>
      <c r="K54" s="115"/>
      <c r="L54" s="169">
        <f t="shared" ref="L54:L62" si="7">F54+G54+H54+I54+J54</f>
        <v>24</v>
      </c>
      <c r="M54" s="129">
        <v>1</v>
      </c>
      <c r="N54" s="129"/>
      <c r="O54" s="128">
        <f t="shared" ref="O54:O61" si="8">25-(F54+H54)</f>
        <v>1</v>
      </c>
      <c r="P54" s="42"/>
    </row>
    <row r="55" spans="1:19" s="43" customFormat="1" ht="20.25" customHeight="1" x14ac:dyDescent="0.2">
      <c r="A55" s="435"/>
      <c r="B55" s="277"/>
      <c r="C55" s="275"/>
      <c r="D55" s="273"/>
      <c r="E55" s="151" t="s">
        <v>157</v>
      </c>
      <c r="F55" s="227">
        <v>11</v>
      </c>
      <c r="G55" s="171"/>
      <c r="H55" s="162"/>
      <c r="I55" s="111"/>
      <c r="J55" s="111"/>
      <c r="K55" s="111"/>
      <c r="L55" s="169">
        <f t="shared" si="7"/>
        <v>11</v>
      </c>
      <c r="M55" s="98">
        <v>1</v>
      </c>
      <c r="N55" s="98"/>
      <c r="O55" s="128">
        <f t="shared" si="8"/>
        <v>14</v>
      </c>
      <c r="P55" s="42"/>
    </row>
    <row r="56" spans="1:19" s="43" customFormat="1" ht="0.75" customHeight="1" x14ac:dyDescent="0.2">
      <c r="A56" s="86">
        <v>3</v>
      </c>
      <c r="B56" s="87"/>
      <c r="C56" s="88"/>
      <c r="D56" s="89"/>
      <c r="E56" s="152"/>
      <c r="F56" s="171"/>
      <c r="G56" s="171"/>
      <c r="H56" s="172"/>
      <c r="I56" s="111"/>
      <c r="J56" s="111"/>
      <c r="K56" s="176"/>
      <c r="L56" s="169">
        <f t="shared" si="7"/>
        <v>0</v>
      </c>
      <c r="M56" s="98"/>
      <c r="N56" s="98"/>
      <c r="O56" s="81">
        <f t="shared" si="8"/>
        <v>25</v>
      </c>
      <c r="P56" s="42"/>
    </row>
    <row r="57" spans="1:19" ht="22.5" customHeight="1" x14ac:dyDescent="0.25">
      <c r="A57" s="121">
        <v>4</v>
      </c>
      <c r="B57" s="116" t="s">
        <v>126</v>
      </c>
      <c r="C57" s="120" t="s">
        <v>127</v>
      </c>
      <c r="D57" s="122" t="s">
        <v>128</v>
      </c>
      <c r="E57" s="236" t="s">
        <v>129</v>
      </c>
      <c r="F57" s="220">
        <v>9</v>
      </c>
      <c r="G57" s="163"/>
      <c r="H57" s="173"/>
      <c r="I57" s="164"/>
      <c r="J57" s="113"/>
      <c r="K57" s="114"/>
      <c r="L57" s="169">
        <f t="shared" si="7"/>
        <v>9</v>
      </c>
      <c r="M57" s="96">
        <v>1</v>
      </c>
      <c r="N57" s="101"/>
      <c r="O57" s="128">
        <f t="shared" si="8"/>
        <v>16</v>
      </c>
    </row>
    <row r="58" spans="1:19" ht="22.5" customHeight="1" x14ac:dyDescent="0.25">
      <c r="A58" s="284" t="s">
        <v>130</v>
      </c>
      <c r="B58" s="284" t="s">
        <v>106</v>
      </c>
      <c r="C58" s="281" t="s">
        <v>107</v>
      </c>
      <c r="D58" s="302" t="s">
        <v>67</v>
      </c>
      <c r="E58" s="153" t="s">
        <v>108</v>
      </c>
      <c r="F58" s="220">
        <v>25</v>
      </c>
      <c r="G58" s="163"/>
      <c r="H58" s="173"/>
      <c r="I58" s="164"/>
      <c r="J58" s="114"/>
      <c r="K58" s="114"/>
      <c r="L58" s="169">
        <f t="shared" si="7"/>
        <v>25</v>
      </c>
      <c r="M58" s="96">
        <v>1</v>
      </c>
      <c r="N58" s="101"/>
      <c r="O58" s="128">
        <f t="shared" si="8"/>
        <v>0</v>
      </c>
    </row>
    <row r="59" spans="1:19" ht="22.5" customHeight="1" x14ac:dyDescent="0.25">
      <c r="A59" s="333"/>
      <c r="B59" s="333"/>
      <c r="C59" s="325"/>
      <c r="D59" s="410"/>
      <c r="E59" s="153" t="s">
        <v>131</v>
      </c>
      <c r="F59" s="220">
        <v>23</v>
      </c>
      <c r="G59" s="163"/>
      <c r="H59" s="173"/>
      <c r="I59" s="164"/>
      <c r="J59" s="114"/>
      <c r="K59" s="114"/>
      <c r="L59" s="169">
        <f t="shared" si="7"/>
        <v>23</v>
      </c>
      <c r="M59" s="96">
        <v>1</v>
      </c>
      <c r="N59" s="101"/>
      <c r="O59" s="128">
        <f t="shared" si="8"/>
        <v>2</v>
      </c>
    </row>
    <row r="60" spans="1:19" ht="22.5" customHeight="1" x14ac:dyDescent="0.25">
      <c r="A60" s="333"/>
      <c r="B60" s="333"/>
      <c r="C60" s="325"/>
      <c r="D60" s="410"/>
      <c r="E60" s="153" t="s">
        <v>139</v>
      </c>
      <c r="F60" s="220">
        <v>25</v>
      </c>
      <c r="G60" s="163"/>
      <c r="H60" s="173"/>
      <c r="I60" s="113"/>
      <c r="J60" s="114"/>
      <c r="K60" s="114"/>
      <c r="L60" s="169">
        <f t="shared" si="7"/>
        <v>25</v>
      </c>
      <c r="M60" s="96">
        <v>1</v>
      </c>
      <c r="N60" s="101"/>
      <c r="O60" s="128">
        <f t="shared" si="8"/>
        <v>0</v>
      </c>
    </row>
    <row r="61" spans="1:19" ht="24" customHeight="1" x14ac:dyDescent="0.25">
      <c r="A61" s="334"/>
      <c r="B61" s="334"/>
      <c r="C61" s="417"/>
      <c r="D61" s="411"/>
      <c r="E61" s="153" t="s">
        <v>158</v>
      </c>
      <c r="F61" s="220">
        <v>25</v>
      </c>
      <c r="G61" s="163"/>
      <c r="H61" s="173"/>
      <c r="I61" s="164"/>
      <c r="J61" s="114"/>
      <c r="K61" s="114"/>
      <c r="L61" s="169">
        <f t="shared" si="7"/>
        <v>25</v>
      </c>
      <c r="M61" s="96">
        <v>1</v>
      </c>
      <c r="N61" s="101"/>
      <c r="O61" s="128">
        <f t="shared" si="8"/>
        <v>0</v>
      </c>
    </row>
    <row r="62" spans="1:19" s="33" customFormat="1" ht="28.5" customHeight="1" x14ac:dyDescent="0.25">
      <c r="A62" s="329">
        <v>11</v>
      </c>
      <c r="B62" s="284" t="s">
        <v>26</v>
      </c>
      <c r="C62" s="278" t="s">
        <v>27</v>
      </c>
      <c r="D62" s="432" t="s">
        <v>144</v>
      </c>
      <c r="E62" s="130" t="s">
        <v>133</v>
      </c>
      <c r="F62" s="224">
        <v>20</v>
      </c>
      <c r="G62" s="130"/>
      <c r="H62" s="175"/>
      <c r="I62" s="167"/>
      <c r="J62" s="114"/>
      <c r="K62" s="114"/>
      <c r="L62" s="169">
        <f t="shared" si="7"/>
        <v>20</v>
      </c>
      <c r="M62" s="97">
        <v>1</v>
      </c>
      <c r="N62" s="102"/>
      <c r="O62" s="128">
        <f t="shared" ref="O62" si="9">25-(F62+H62)</f>
        <v>5</v>
      </c>
      <c r="P62" s="32"/>
    </row>
    <row r="63" spans="1:19" s="33" customFormat="1" ht="24" customHeight="1" x14ac:dyDescent="0.25">
      <c r="A63" s="330"/>
      <c r="B63" s="333"/>
      <c r="C63" s="279"/>
      <c r="D63" s="433"/>
      <c r="E63" s="130" t="s">
        <v>159</v>
      </c>
      <c r="F63" s="224">
        <v>20</v>
      </c>
      <c r="G63" s="160"/>
      <c r="H63" s="175"/>
      <c r="I63" s="114"/>
      <c r="J63" s="114"/>
      <c r="K63" s="114"/>
      <c r="L63" s="169">
        <f>F63+G63+H63+I63+J63</f>
        <v>20</v>
      </c>
      <c r="M63" s="97">
        <v>1</v>
      </c>
      <c r="N63" s="102"/>
      <c r="O63" s="110">
        <f>30-(F63+H63)</f>
        <v>10</v>
      </c>
      <c r="P63" s="32"/>
    </row>
    <row r="64" spans="1:19" ht="24.75" customHeight="1" thickBot="1" x14ac:dyDescent="0.3">
      <c r="A64" s="431"/>
      <c r="B64" s="436"/>
      <c r="C64" s="280"/>
      <c r="D64" s="434"/>
      <c r="E64" s="236" t="s">
        <v>132</v>
      </c>
      <c r="F64" s="222">
        <v>23</v>
      </c>
      <c r="G64" s="229"/>
      <c r="H64" s="174"/>
      <c r="I64" s="112"/>
      <c r="J64" s="138">
        <v>0</v>
      </c>
      <c r="K64" s="138"/>
      <c r="L64" s="169">
        <f>F64+G64+H64+I64+J64</f>
        <v>23</v>
      </c>
      <c r="M64" s="94">
        <v>1</v>
      </c>
      <c r="N64" s="100"/>
      <c r="O64" s="110">
        <f>30-(F64+H64)</f>
        <v>7</v>
      </c>
    </row>
    <row r="65" spans="1:16" s="19" customFormat="1" ht="15" customHeight="1" thickBot="1" x14ac:dyDescent="0.35">
      <c r="A65" s="25"/>
      <c r="B65" s="72"/>
      <c r="C65" s="73" t="s">
        <v>58</v>
      </c>
      <c r="D65" s="74"/>
      <c r="E65" s="75"/>
      <c r="F65" s="76">
        <f>SUM(F54:F64)</f>
        <v>202</v>
      </c>
      <c r="G65" s="76"/>
      <c r="H65" s="76">
        <f>SUM(H54:H64)</f>
        <v>3</v>
      </c>
      <c r="I65" s="76">
        <f>SUM(I54:I64)</f>
        <v>0</v>
      </c>
      <c r="J65" s="76">
        <f>SUM(J54:J64)</f>
        <v>0</v>
      </c>
      <c r="K65" s="76"/>
      <c r="L65" s="76">
        <f>SUM(L54:L64)</f>
        <v>205</v>
      </c>
      <c r="M65" s="76">
        <f>SUM(M54:M64)</f>
        <v>10</v>
      </c>
      <c r="N65" s="76">
        <f>SUM(N54:N64)</f>
        <v>0</v>
      </c>
      <c r="O65" s="76">
        <f>SUM(O54:O64)</f>
        <v>80</v>
      </c>
      <c r="P65" s="18"/>
    </row>
    <row r="66" spans="1:16" ht="18.75" customHeight="1" thickBot="1" x14ac:dyDescent="0.3">
      <c r="A66" s="66"/>
      <c r="B66" s="67"/>
      <c r="C66" s="68" t="s">
        <v>61</v>
      </c>
      <c r="D66" s="69"/>
      <c r="E66" s="70"/>
      <c r="F66" s="71">
        <f t="shared" ref="F66:O66" si="10">F40+F65</f>
        <v>816</v>
      </c>
      <c r="G66" s="71">
        <f t="shared" si="10"/>
        <v>9</v>
      </c>
      <c r="H66" s="71">
        <f t="shared" si="10"/>
        <v>10</v>
      </c>
      <c r="I66" s="71">
        <f t="shared" si="10"/>
        <v>42</v>
      </c>
      <c r="J66" s="71">
        <f t="shared" si="10"/>
        <v>9</v>
      </c>
      <c r="K66" s="71">
        <f t="shared" si="10"/>
        <v>5</v>
      </c>
      <c r="L66" s="71">
        <f t="shared" si="10"/>
        <v>884</v>
      </c>
      <c r="M66" s="71">
        <f t="shared" si="10"/>
        <v>43</v>
      </c>
      <c r="N66" s="71">
        <f t="shared" si="10"/>
        <v>2</v>
      </c>
      <c r="O66" s="71">
        <f t="shared" si="10"/>
        <v>261</v>
      </c>
    </row>
    <row r="67" spans="1:16" s="6" customFormat="1" ht="15" customHeight="1" thickBot="1" x14ac:dyDescent="0.35">
      <c r="A67" s="289" t="s">
        <v>84</v>
      </c>
      <c r="B67" s="289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19"/>
      <c r="P67" s="13"/>
    </row>
    <row r="68" spans="1:16" s="35" customFormat="1" ht="73.5" customHeight="1" x14ac:dyDescent="0.2">
      <c r="A68" s="131" t="s">
        <v>34</v>
      </c>
      <c r="B68" s="132" t="s">
        <v>0</v>
      </c>
      <c r="C68" s="133" t="s">
        <v>1</v>
      </c>
      <c r="D68" s="92" t="s">
        <v>2</v>
      </c>
      <c r="E68" s="290" t="s">
        <v>3</v>
      </c>
      <c r="F68" s="291"/>
      <c r="G68" s="293" t="s">
        <v>44</v>
      </c>
      <c r="H68" s="294"/>
      <c r="I68" s="428" t="s">
        <v>45</v>
      </c>
      <c r="J68" s="429"/>
      <c r="K68" s="103" t="s">
        <v>80</v>
      </c>
      <c r="L68" s="92" t="s">
        <v>4</v>
      </c>
      <c r="M68" s="134" t="s">
        <v>47</v>
      </c>
      <c r="N68" s="135" t="s">
        <v>46</v>
      </c>
      <c r="O68" s="159" t="s">
        <v>82</v>
      </c>
      <c r="P68" s="34"/>
    </row>
    <row r="69" spans="1:16" s="35" customFormat="1" ht="23.25" customHeight="1" x14ac:dyDescent="0.2">
      <c r="A69" s="298">
        <v>1</v>
      </c>
      <c r="B69" s="300" t="s">
        <v>6</v>
      </c>
      <c r="C69" s="301" t="s">
        <v>103</v>
      </c>
      <c r="D69" s="272" t="s">
        <v>97</v>
      </c>
      <c r="E69" s="292" t="s">
        <v>168</v>
      </c>
      <c r="F69" s="292"/>
      <c r="G69" s="266">
        <v>11</v>
      </c>
      <c r="H69" s="295"/>
      <c r="I69" s="430"/>
      <c r="J69" s="430"/>
      <c r="K69" s="47"/>
      <c r="L69" s="99">
        <f t="shared" ref="L69:L79" si="11">I69+G69</f>
        <v>11</v>
      </c>
      <c r="M69" s="129"/>
      <c r="N69" s="129">
        <v>1</v>
      </c>
      <c r="O69" s="155">
        <f>(15-G69)</f>
        <v>4</v>
      </c>
      <c r="P69" s="34"/>
    </row>
    <row r="70" spans="1:16" s="35" customFormat="1" ht="16.5" customHeight="1" x14ac:dyDescent="0.2">
      <c r="A70" s="299"/>
      <c r="B70" s="286"/>
      <c r="C70" s="286"/>
      <c r="D70" s="286"/>
      <c r="E70" s="292" t="s">
        <v>165</v>
      </c>
      <c r="F70" s="292"/>
      <c r="G70" s="266">
        <v>20</v>
      </c>
      <c r="H70" s="267"/>
      <c r="I70" s="296"/>
      <c r="J70" s="297"/>
      <c r="K70" s="47"/>
      <c r="L70" s="99">
        <f t="shared" si="11"/>
        <v>20</v>
      </c>
      <c r="M70" s="129"/>
      <c r="N70" s="129">
        <v>1</v>
      </c>
      <c r="O70" s="155">
        <f>(20-G70)</f>
        <v>0</v>
      </c>
      <c r="P70" s="34"/>
    </row>
    <row r="71" spans="1:16" ht="18" customHeight="1" x14ac:dyDescent="0.25">
      <c r="A71" s="245">
        <v>2</v>
      </c>
      <c r="B71" s="248" t="s">
        <v>6</v>
      </c>
      <c r="C71" s="240" t="s">
        <v>7</v>
      </c>
      <c r="D71" s="237"/>
      <c r="E71" s="292" t="s">
        <v>38</v>
      </c>
      <c r="F71" s="292"/>
      <c r="G71" s="305">
        <v>13</v>
      </c>
      <c r="H71" s="310"/>
      <c r="I71" s="309"/>
      <c r="J71" s="309"/>
      <c r="K71" s="106"/>
      <c r="L71" s="99">
        <f t="shared" si="11"/>
        <v>13</v>
      </c>
      <c r="M71" s="95"/>
      <c r="N71" s="99">
        <v>1</v>
      </c>
      <c r="O71" s="93">
        <f>(25-G71)</f>
        <v>12</v>
      </c>
    </row>
    <row r="72" spans="1:16" ht="17.25" customHeight="1" x14ac:dyDescent="0.25">
      <c r="A72" s="244"/>
      <c r="B72" s="238" t="s">
        <v>15</v>
      </c>
      <c r="C72" s="241" t="s">
        <v>16</v>
      </c>
      <c r="D72" s="237"/>
      <c r="E72" s="303" t="s">
        <v>169</v>
      </c>
      <c r="F72" s="304"/>
      <c r="G72" s="305">
        <v>1</v>
      </c>
      <c r="H72" s="267"/>
      <c r="I72" s="208"/>
      <c r="J72" s="209"/>
      <c r="K72" s="109"/>
      <c r="L72" s="99">
        <f t="shared" si="11"/>
        <v>1</v>
      </c>
      <c r="M72" s="104"/>
      <c r="N72" s="105">
        <v>1</v>
      </c>
      <c r="O72" s="93">
        <f>(15-G72)</f>
        <v>14</v>
      </c>
    </row>
    <row r="73" spans="1:16" ht="17.25" customHeight="1" x14ac:dyDescent="0.25">
      <c r="A73" s="263">
        <v>3</v>
      </c>
      <c r="B73" s="260" t="s">
        <v>48</v>
      </c>
      <c r="C73" s="274" t="s">
        <v>88</v>
      </c>
      <c r="D73" s="302" t="s">
        <v>93</v>
      </c>
      <c r="E73" s="307" t="s">
        <v>109</v>
      </c>
      <c r="F73" s="308"/>
      <c r="G73" s="305">
        <v>24</v>
      </c>
      <c r="H73" s="310"/>
      <c r="I73" s="208"/>
      <c r="J73" s="209"/>
      <c r="K73" s="109"/>
      <c r="L73" s="99">
        <f t="shared" si="11"/>
        <v>24</v>
      </c>
      <c r="M73" s="104"/>
      <c r="N73" s="105">
        <v>1</v>
      </c>
      <c r="O73" s="93">
        <f>(25-G73)</f>
        <v>1</v>
      </c>
    </row>
    <row r="74" spans="1:16" ht="18.75" customHeight="1" x14ac:dyDescent="0.25">
      <c r="A74" s="264"/>
      <c r="B74" s="261"/>
      <c r="C74" s="275"/>
      <c r="D74" s="285"/>
      <c r="E74" s="307" t="s">
        <v>134</v>
      </c>
      <c r="F74" s="308"/>
      <c r="G74" s="305">
        <v>17</v>
      </c>
      <c r="H74" s="310"/>
      <c r="I74" s="371"/>
      <c r="J74" s="372"/>
      <c r="K74" s="109"/>
      <c r="L74" s="99">
        <f t="shared" si="11"/>
        <v>17</v>
      </c>
      <c r="M74" s="104"/>
      <c r="N74" s="105">
        <v>1</v>
      </c>
      <c r="O74" s="155">
        <f>(20-G74)</f>
        <v>3</v>
      </c>
    </row>
    <row r="75" spans="1:16" ht="17.25" customHeight="1" thickBot="1" x14ac:dyDescent="0.3">
      <c r="A75" s="265"/>
      <c r="B75" s="262"/>
      <c r="C75" s="328"/>
      <c r="D75" s="269"/>
      <c r="E75" s="303" t="s">
        <v>164</v>
      </c>
      <c r="F75" s="358"/>
      <c r="G75" s="305">
        <v>13</v>
      </c>
      <c r="H75" s="310"/>
      <c r="I75" s="246"/>
      <c r="J75" s="247"/>
      <c r="K75" s="106"/>
      <c r="L75" s="99">
        <f t="shared" si="11"/>
        <v>13</v>
      </c>
      <c r="M75" s="104"/>
      <c r="N75" s="105">
        <v>1</v>
      </c>
      <c r="O75" s="155">
        <f>(20-G75)</f>
        <v>7</v>
      </c>
    </row>
    <row r="76" spans="1:16" ht="21" customHeight="1" x14ac:dyDescent="0.25">
      <c r="A76" s="245">
        <v>4</v>
      </c>
      <c r="B76" s="90" t="s">
        <v>41</v>
      </c>
      <c r="C76" s="91" t="s">
        <v>20</v>
      </c>
      <c r="D76" s="29" t="s">
        <v>90</v>
      </c>
      <c r="E76" s="303" t="s">
        <v>166</v>
      </c>
      <c r="F76" s="358"/>
      <c r="G76" s="305">
        <v>19</v>
      </c>
      <c r="H76" s="310"/>
      <c r="I76" s="359"/>
      <c r="J76" s="360"/>
      <c r="K76" s="106"/>
      <c r="L76" s="99">
        <f t="shared" si="11"/>
        <v>19</v>
      </c>
      <c r="M76" s="95"/>
      <c r="N76" s="99">
        <v>1</v>
      </c>
      <c r="O76" s="93">
        <f>(20-G76)</f>
        <v>1</v>
      </c>
    </row>
    <row r="77" spans="1:16" ht="21" customHeight="1" thickBot="1" x14ac:dyDescent="0.3">
      <c r="A77" s="263">
        <v>5</v>
      </c>
      <c r="B77" s="268" t="s">
        <v>135</v>
      </c>
      <c r="C77" s="270" t="s">
        <v>136</v>
      </c>
      <c r="D77" s="272" t="s">
        <v>91</v>
      </c>
      <c r="E77" s="352" t="s">
        <v>137</v>
      </c>
      <c r="F77" s="353"/>
      <c r="G77" s="369"/>
      <c r="H77" s="370"/>
      <c r="I77" s="363">
        <v>23</v>
      </c>
      <c r="J77" s="364"/>
      <c r="K77" s="106"/>
      <c r="L77" s="99">
        <f t="shared" si="11"/>
        <v>23</v>
      </c>
      <c r="M77" s="251">
        <v>1</v>
      </c>
      <c r="N77" s="99"/>
      <c r="O77" s="93">
        <f>(25-I77)</f>
        <v>2</v>
      </c>
    </row>
    <row r="78" spans="1:16" ht="21" customHeight="1" thickBot="1" x14ac:dyDescent="0.3">
      <c r="A78" s="265"/>
      <c r="B78" s="269"/>
      <c r="C78" s="271"/>
      <c r="D78" s="269"/>
      <c r="E78" s="352" t="s">
        <v>167</v>
      </c>
      <c r="F78" s="353"/>
      <c r="G78" s="361"/>
      <c r="H78" s="362"/>
      <c r="I78" s="367">
        <v>18</v>
      </c>
      <c r="J78" s="368"/>
      <c r="K78" s="106"/>
      <c r="L78" s="99">
        <f t="shared" si="11"/>
        <v>18</v>
      </c>
      <c r="M78" s="252">
        <v>1</v>
      </c>
      <c r="N78" s="253"/>
      <c r="O78" s="93">
        <f>(15-G78)</f>
        <v>15</v>
      </c>
    </row>
    <row r="79" spans="1:16" ht="21.75" customHeight="1" thickBot="1" x14ac:dyDescent="0.3">
      <c r="A79" s="231">
        <v>6</v>
      </c>
      <c r="B79" s="234" t="s">
        <v>31</v>
      </c>
      <c r="C79" s="230" t="s">
        <v>32</v>
      </c>
      <c r="D79" s="232" t="s">
        <v>91</v>
      </c>
      <c r="E79" s="373" t="s">
        <v>85</v>
      </c>
      <c r="F79" s="374"/>
      <c r="G79" s="307"/>
      <c r="H79" s="308"/>
      <c r="I79" s="365">
        <v>13</v>
      </c>
      <c r="J79" s="366"/>
      <c r="K79" s="99"/>
      <c r="L79" s="99">
        <f t="shared" si="11"/>
        <v>13</v>
      </c>
      <c r="M79" s="108">
        <v>1</v>
      </c>
      <c r="N79" s="107"/>
      <c r="O79" s="93">
        <f>(13-I79)</f>
        <v>0</v>
      </c>
    </row>
    <row r="80" spans="1:16" ht="15" customHeight="1" thickBot="1" x14ac:dyDescent="0.3">
      <c r="A80" s="28"/>
      <c r="B80" s="22"/>
      <c r="C80" s="23" t="s">
        <v>33</v>
      </c>
      <c r="D80" s="233"/>
      <c r="E80" s="354"/>
      <c r="F80" s="355"/>
      <c r="G80" s="356">
        <f>SUM(G69:G79)</f>
        <v>118</v>
      </c>
      <c r="H80" s="357"/>
      <c r="I80" s="350">
        <f>SUM(I69:I79)</f>
        <v>54</v>
      </c>
      <c r="J80" s="351"/>
      <c r="K80" s="156"/>
      <c r="L80" s="49">
        <f>SUM(L69:L79)</f>
        <v>172</v>
      </c>
      <c r="M80" s="48">
        <f>SUM(M69:M79)</f>
        <v>3</v>
      </c>
      <c r="N80" s="50">
        <f>SUM(N69:N79)</f>
        <v>8</v>
      </c>
      <c r="O80" s="158">
        <f>SUM(O69:O79)</f>
        <v>59</v>
      </c>
    </row>
  </sheetData>
  <mergeCells count="135">
    <mergeCell ref="O50:P50"/>
    <mergeCell ref="A9:A11"/>
    <mergeCell ref="B9:B11"/>
    <mergeCell ref="C9:C11"/>
    <mergeCell ref="D9:D11"/>
    <mergeCell ref="D16:D20"/>
    <mergeCell ref="A58:A61"/>
    <mergeCell ref="D58:D61"/>
    <mergeCell ref="C42:E42"/>
    <mergeCell ref="C43:E43"/>
    <mergeCell ref="A38:A39"/>
    <mergeCell ref="A13:A20"/>
    <mergeCell ref="B13:B20"/>
    <mergeCell ref="C13:C20"/>
    <mergeCell ref="A29:A30"/>
    <mergeCell ref="B29:B30"/>
    <mergeCell ref="C29:C30"/>
    <mergeCell ref="A34:A35"/>
    <mergeCell ref="C21:C24"/>
    <mergeCell ref="C58:C61"/>
    <mergeCell ref="B58:B61"/>
    <mergeCell ref="A52:O52"/>
    <mergeCell ref="M49:N49"/>
    <mergeCell ref="M50:N50"/>
    <mergeCell ref="B21:B24"/>
    <mergeCell ref="A1:O1"/>
    <mergeCell ref="A4:N4"/>
    <mergeCell ref="C2:C3"/>
    <mergeCell ref="B2:B3"/>
    <mergeCell ref="A2:A3"/>
    <mergeCell ref="F2:H2"/>
    <mergeCell ref="C5:C7"/>
    <mergeCell ref="D5:D7"/>
    <mergeCell ref="B5:B7"/>
    <mergeCell ref="A5:A7"/>
    <mergeCell ref="D2:D3"/>
    <mergeCell ref="I2:J2"/>
    <mergeCell ref="O2:O3"/>
    <mergeCell ref="N2:N3"/>
    <mergeCell ref="M2:M3"/>
    <mergeCell ref="L2:L3"/>
    <mergeCell ref="K2:K3"/>
    <mergeCell ref="E2:E3"/>
    <mergeCell ref="I80:J80"/>
    <mergeCell ref="E77:F77"/>
    <mergeCell ref="E80:F80"/>
    <mergeCell ref="G80:H80"/>
    <mergeCell ref="E76:F76"/>
    <mergeCell ref="I76:J76"/>
    <mergeCell ref="G74:H74"/>
    <mergeCell ref="G75:H75"/>
    <mergeCell ref="G76:H76"/>
    <mergeCell ref="G78:H78"/>
    <mergeCell ref="G79:H79"/>
    <mergeCell ref="I77:J77"/>
    <mergeCell ref="E75:F75"/>
    <mergeCell ref="E74:F74"/>
    <mergeCell ref="I79:J79"/>
    <mergeCell ref="I78:J78"/>
    <mergeCell ref="G77:H77"/>
    <mergeCell ref="I74:J74"/>
    <mergeCell ref="E78:F78"/>
    <mergeCell ref="E79:F79"/>
    <mergeCell ref="A21:A24"/>
    <mergeCell ref="D25:D28"/>
    <mergeCell ref="B25:B28"/>
    <mergeCell ref="C38:C39"/>
    <mergeCell ref="B38:B39"/>
    <mergeCell ref="J45:K45"/>
    <mergeCell ref="C47:E47"/>
    <mergeCell ref="M46:N46"/>
    <mergeCell ref="I46:L49"/>
    <mergeCell ref="C44:E44"/>
    <mergeCell ref="M48:N48"/>
    <mergeCell ref="A25:A28"/>
    <mergeCell ref="B31:B33"/>
    <mergeCell ref="A31:A33"/>
    <mergeCell ref="J42:K42"/>
    <mergeCell ref="M47:O47"/>
    <mergeCell ref="M44:O44"/>
    <mergeCell ref="M45:N45"/>
    <mergeCell ref="D13:D14"/>
    <mergeCell ref="D34:D36"/>
    <mergeCell ref="D29:D30"/>
    <mergeCell ref="E69:F69"/>
    <mergeCell ref="E73:F73"/>
    <mergeCell ref="I71:J71"/>
    <mergeCell ref="G73:H73"/>
    <mergeCell ref="E71:F71"/>
    <mergeCell ref="I50:L50"/>
    <mergeCell ref="C45:E45"/>
    <mergeCell ref="C46:E46"/>
    <mergeCell ref="J44:K44"/>
    <mergeCell ref="C48:E48"/>
    <mergeCell ref="I41:K41"/>
    <mergeCell ref="D23:D24"/>
    <mergeCell ref="D21:D22"/>
    <mergeCell ref="D31:D32"/>
    <mergeCell ref="C31:C33"/>
    <mergeCell ref="C26:C28"/>
    <mergeCell ref="C73:C75"/>
    <mergeCell ref="I68:J68"/>
    <mergeCell ref="I69:J69"/>
    <mergeCell ref="G71:H71"/>
    <mergeCell ref="D62:D64"/>
    <mergeCell ref="C34:C36"/>
    <mergeCell ref="B34:B36"/>
    <mergeCell ref="D38:D39"/>
    <mergeCell ref="A67:N67"/>
    <mergeCell ref="E68:F68"/>
    <mergeCell ref="E70:F70"/>
    <mergeCell ref="G68:H68"/>
    <mergeCell ref="G69:H69"/>
    <mergeCell ref="I70:J70"/>
    <mergeCell ref="A69:A70"/>
    <mergeCell ref="B69:B70"/>
    <mergeCell ref="C69:C70"/>
    <mergeCell ref="D69:D70"/>
    <mergeCell ref="A62:A64"/>
    <mergeCell ref="A54:A55"/>
    <mergeCell ref="B62:B64"/>
    <mergeCell ref="B73:B75"/>
    <mergeCell ref="A73:A75"/>
    <mergeCell ref="G70:H70"/>
    <mergeCell ref="A77:A78"/>
    <mergeCell ref="B77:B78"/>
    <mergeCell ref="C77:C78"/>
    <mergeCell ref="D77:D78"/>
    <mergeCell ref="D54:D55"/>
    <mergeCell ref="C54:C55"/>
    <mergeCell ref="B54:B55"/>
    <mergeCell ref="C62:C64"/>
    <mergeCell ref="D73:D75"/>
    <mergeCell ref="E72:F72"/>
    <mergeCell ref="G72:H72"/>
  </mergeCells>
  <pageMargins left="0.78740157480314965" right="0.51181102362204722" top="0.39370078740157483" bottom="0.39370078740157483" header="0" footer="0.19685039370078741"/>
  <pageSetup paperSize="9" scale="86" fitToHeight="0" orientation="portrait" r:id="rId1"/>
  <rowBreaks count="1" manualBreakCount="1">
    <brk id="4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Численность</vt:lpstr>
      <vt:lpstr>Лист2</vt:lpstr>
      <vt:lpstr>Лист3</vt:lpstr>
      <vt:lpstr>Численность!_GoBack</vt:lpstr>
      <vt:lpstr>Численность!Область_печати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Кожарина</dc:creator>
  <cp:lastModifiedBy>Наталья</cp:lastModifiedBy>
  <cp:lastPrinted>2025-05-16T12:41:49Z</cp:lastPrinted>
  <dcterms:created xsi:type="dcterms:W3CDTF">2018-09-27T16:20:08Z</dcterms:created>
  <dcterms:modified xsi:type="dcterms:W3CDTF">2025-09-11T07:12:03Z</dcterms:modified>
</cp:coreProperties>
</file>