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УЧЕБНАЯ РАБОТА\ДНЕВНОЕ ОТДЕЛЕНИЕ\САЙТ\письма\2025-2026\Декабрь\Проверка сайтов\Доработка\"/>
    </mc:Choice>
  </mc:AlternateContent>
  <bookViews>
    <workbookView xWindow="0" yWindow="0" windowWidth="19200" windowHeight="11748"/>
  </bookViews>
  <sheets>
    <sheet name="Численность" sheetId="1" r:id="rId1"/>
    <sheet name="Лист2" sheetId="2" r:id="rId2"/>
    <sheet name="Лист3" sheetId="3" r:id="rId3"/>
  </sheets>
  <definedNames>
    <definedName name="_GoBack" localSheetId="0">Численность!$A$1</definedName>
    <definedName name="_xlnm.Print_Area" localSheetId="0">Численность!$A$1:$R$71</definedName>
  </definedNames>
  <calcPr calcId="162913"/>
</workbook>
</file>

<file path=xl/calcChain.xml><?xml version="1.0" encoding="utf-8"?>
<calcChain xmlns="http://schemas.openxmlformats.org/spreadsheetml/2006/main">
  <c r="F40" i="1" l="1"/>
  <c r="K40" i="1"/>
  <c r="J40" i="1"/>
  <c r="I40" i="1"/>
  <c r="G40" i="1"/>
  <c r="Q6" i="1" l="1"/>
  <c r="N6" i="1"/>
  <c r="Q29" i="1" l="1"/>
  <c r="N29" i="1"/>
  <c r="Q20" i="1" l="1"/>
  <c r="Q16" i="1"/>
  <c r="Q14" i="1"/>
  <c r="Q60" i="1"/>
  <c r="Q63" i="1"/>
  <c r="Q68" i="1"/>
  <c r="N63" i="1"/>
  <c r="Q61" i="1"/>
  <c r="N61" i="1"/>
  <c r="Q69" i="1"/>
  <c r="N69" i="1"/>
  <c r="Q66" i="1"/>
  <c r="Q70" i="1"/>
  <c r="Q52" i="1"/>
  <c r="Q51" i="1"/>
  <c r="Q37" i="1"/>
  <c r="Q35" i="1"/>
  <c r="Q36" i="1"/>
  <c r="N36" i="1"/>
  <c r="Q33" i="1"/>
  <c r="Q32" i="1"/>
  <c r="Q31" i="1"/>
  <c r="N32" i="1"/>
  <c r="N31" i="1"/>
  <c r="N14" i="1"/>
  <c r="N12" i="1"/>
  <c r="Q12" i="1"/>
  <c r="R12" i="1" s="1"/>
  <c r="Q11" i="1"/>
  <c r="N11" i="1"/>
  <c r="N7" i="1"/>
  <c r="Q7" i="1"/>
  <c r="Q5" i="1"/>
  <c r="N5" i="1"/>
  <c r="Q64" i="1" l="1"/>
  <c r="N70" i="1" l="1"/>
  <c r="N68" i="1"/>
  <c r="N67" i="1"/>
  <c r="N66" i="1"/>
  <c r="N65" i="1"/>
  <c r="N64" i="1"/>
  <c r="N62" i="1"/>
  <c r="N53" i="1"/>
  <c r="N52" i="1"/>
  <c r="N51" i="1"/>
  <c r="N50" i="1"/>
  <c r="N49" i="1"/>
  <c r="N48" i="1"/>
  <c r="N47" i="1"/>
  <c r="N46" i="1"/>
  <c r="N45" i="1"/>
  <c r="N55" i="1"/>
  <c r="N54" i="1"/>
  <c r="N39" i="1"/>
  <c r="N38" i="1"/>
  <c r="N37" i="1"/>
  <c r="N35" i="1"/>
  <c r="N34" i="1"/>
  <c r="N30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3" i="1"/>
  <c r="N10" i="1"/>
  <c r="N9" i="1"/>
  <c r="N8" i="1"/>
  <c r="N22" i="1"/>
  <c r="P40" i="1"/>
  <c r="O40" i="1"/>
  <c r="N40" i="1" l="1"/>
  <c r="Q53" i="1"/>
  <c r="Q50" i="1"/>
  <c r="Q49" i="1"/>
  <c r="Q48" i="1"/>
  <c r="Q38" i="1"/>
  <c r="Q25" i="1"/>
  <c r="Q21" i="1"/>
  <c r="Q9" i="1"/>
  <c r="Q34" i="1" l="1"/>
  <c r="Q30" i="1"/>
  <c r="Q15" i="1"/>
  <c r="Q13" i="1"/>
  <c r="G71" i="1" l="1"/>
  <c r="J71" i="1"/>
  <c r="O71" i="1"/>
  <c r="P71" i="1"/>
  <c r="F56" i="1"/>
  <c r="I56" i="1"/>
  <c r="J56" i="1"/>
  <c r="K56" i="1"/>
  <c r="O56" i="1"/>
  <c r="P56" i="1"/>
  <c r="G57" i="1" l="1"/>
  <c r="I57" i="1"/>
  <c r="J57" i="1"/>
  <c r="K57" i="1"/>
  <c r="O57" i="1"/>
  <c r="P57" i="1"/>
  <c r="F57" i="1" l="1"/>
  <c r="N60" i="1" l="1"/>
  <c r="N56" i="1" l="1"/>
  <c r="Q65" i="1" l="1"/>
  <c r="R35" i="1" l="1"/>
  <c r="Q10" i="1"/>
  <c r="R32" i="1"/>
  <c r="Q8" i="1"/>
  <c r="N57" i="1" l="1"/>
  <c r="Q17" i="1" l="1"/>
  <c r="Q67" i="1"/>
  <c r="Q62" i="1"/>
  <c r="Q55" i="1"/>
  <c r="Q54" i="1"/>
  <c r="Q47" i="1"/>
  <c r="Q46" i="1"/>
  <c r="Q39" i="1"/>
  <c r="Q28" i="1"/>
  <c r="Q27" i="1"/>
  <c r="Q26" i="1"/>
  <c r="Q24" i="1"/>
  <c r="Q23" i="1"/>
  <c r="Q22" i="1"/>
  <c r="Q19" i="1"/>
  <c r="Q18" i="1"/>
  <c r="Q71" i="1" l="1"/>
  <c r="Q40" i="1"/>
  <c r="Q56" i="1"/>
  <c r="R37" i="1"/>
  <c r="Q57" i="1" l="1"/>
  <c r="R33" i="1"/>
  <c r="R27" i="1"/>
  <c r="N71" i="1" l="1"/>
  <c r="R18" i="1" l="1"/>
  <c r="R16" i="1"/>
  <c r="R17" i="1"/>
  <c r="R19" i="1"/>
  <c r="R20" i="1"/>
  <c r="R22" i="1"/>
  <c r="R23" i="1"/>
  <c r="R26" i="1"/>
  <c r="R40" i="1" l="1"/>
  <c r="M40" i="1"/>
  <c r="M57" i="1" s="1"/>
</calcChain>
</file>

<file path=xl/sharedStrings.xml><?xml version="1.0" encoding="utf-8"?>
<sst xmlns="http://schemas.openxmlformats.org/spreadsheetml/2006/main" count="192" uniqueCount="146">
  <si>
    <t>Код</t>
  </si>
  <si>
    <t>Наименование специальности</t>
  </si>
  <si>
    <t>Сроки обучен</t>
  </si>
  <si>
    <t>Группа</t>
  </si>
  <si>
    <t>Всего</t>
  </si>
  <si>
    <t>ПОДГОТОВКА СПЕЦИАЛИСТОВ СРЕДНЕГО ЗВЕНА</t>
  </si>
  <si>
    <t>35.02.08</t>
  </si>
  <si>
    <t>Электрификация и автоматизация сельского хозяйства</t>
  </si>
  <si>
    <t>3г.10</t>
  </si>
  <si>
    <t>36.02.01</t>
  </si>
  <si>
    <t>Ветеринария</t>
  </si>
  <si>
    <t>В-11</t>
  </si>
  <si>
    <t>В-21</t>
  </si>
  <si>
    <t>В-31</t>
  </si>
  <si>
    <t>В-41</t>
  </si>
  <si>
    <t>35.02.16</t>
  </si>
  <si>
    <t>Эксплуатация и ремонт сельскохозяйственной техники и оборудования</t>
  </si>
  <si>
    <t>3г. 10</t>
  </si>
  <si>
    <t>ЭР-11</t>
  </si>
  <si>
    <t>ЭР-21</t>
  </si>
  <si>
    <t>Агрономия</t>
  </si>
  <si>
    <t>43.02.13</t>
  </si>
  <si>
    <t>Технология парикмахерского искусства</t>
  </si>
  <si>
    <t>43.02.15</t>
  </si>
  <si>
    <t>Поварское и кондитерское дело</t>
  </si>
  <si>
    <t>ПОДГОТОВКА КВАЛИФИЦИРОВАННЫХ РАБОЧИХ (СЛУЖАЩИХ)</t>
  </si>
  <si>
    <t>43.01.09</t>
  </si>
  <si>
    <t>Повар, кондитер</t>
  </si>
  <si>
    <t>3г10м</t>
  </si>
  <si>
    <t>№п/п</t>
  </si>
  <si>
    <t>40.02.01</t>
  </si>
  <si>
    <t>Право и организация социального обеспечения</t>
  </si>
  <si>
    <t>Всего по Заочному отд</t>
  </si>
  <si>
    <t>№пп</t>
  </si>
  <si>
    <t>Технология сахаристых продуктов</t>
  </si>
  <si>
    <t>19.02.04</t>
  </si>
  <si>
    <t>ЭР-31</t>
  </si>
  <si>
    <t>Э-52з</t>
  </si>
  <si>
    <t>Э-41</t>
  </si>
  <si>
    <t>25</t>
  </si>
  <si>
    <t>35.02.05</t>
  </si>
  <si>
    <t>№ п/п</t>
  </si>
  <si>
    <t>Колич групп бюджет</t>
  </si>
  <si>
    <t>Колич групп внебюджет</t>
  </si>
  <si>
    <t>23.02.07</t>
  </si>
  <si>
    <t>ЭР-41</t>
  </si>
  <si>
    <t>Колич групп очное</t>
  </si>
  <si>
    <t>Колич групп очно-заочное</t>
  </si>
  <si>
    <t>ТО и ремонт двигателей, систем агрегатов автомобилей</t>
  </si>
  <si>
    <t>Колич групп очно</t>
  </si>
  <si>
    <t>Колич групп очно-заочно</t>
  </si>
  <si>
    <t>Всего по ППКРС</t>
  </si>
  <si>
    <t>Всего по ППССЗ</t>
  </si>
  <si>
    <t>Всего очное,               очно-заочное</t>
  </si>
  <si>
    <t>Кол-во мест для приема, перевода</t>
  </si>
  <si>
    <t>В-32в</t>
  </si>
  <si>
    <t>АМД-21</t>
  </si>
  <si>
    <t xml:space="preserve">    1г.10 мес.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</si>
  <si>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Численность обучающихся заочной формы обучения</t>
  </si>
  <si>
    <t>Ю-42з</t>
  </si>
  <si>
    <t>АМД-31</t>
  </si>
  <si>
    <t>В-42в</t>
  </si>
  <si>
    <t>Техническое обслуживание и ремонт двигателей, систем и агрегатов автомобилей</t>
  </si>
  <si>
    <t>3г.10 мес.</t>
  </si>
  <si>
    <t>4г. 10м</t>
  </si>
  <si>
    <t>3г 10м</t>
  </si>
  <si>
    <t xml:space="preserve">35.02.05 </t>
  </si>
  <si>
    <t>4 г.10 м.</t>
  </si>
  <si>
    <t xml:space="preserve">   </t>
  </si>
  <si>
    <t>ТПП-11</t>
  </si>
  <si>
    <t>А-11</t>
  </si>
  <si>
    <t>2 г. 10 мес.</t>
  </si>
  <si>
    <t>19.02.11</t>
  </si>
  <si>
    <t>Технология продуктов питания из растительного сырья</t>
  </si>
  <si>
    <t>АМД-41</t>
  </si>
  <si>
    <t>43.02.17</t>
  </si>
  <si>
    <t>Технологии индустрии красоты</t>
  </si>
  <si>
    <t>Электротехнические системы в аграрно-промышленном комплексе (АПК)</t>
  </si>
  <si>
    <t>ЭТС-11</t>
  </si>
  <si>
    <t>ТИК-11</t>
  </si>
  <si>
    <t>35.01.27</t>
  </si>
  <si>
    <t>Мастер сельскохозяйственного производства</t>
  </si>
  <si>
    <t>МСХ-013ф</t>
  </si>
  <si>
    <t>АМД-32з</t>
  </si>
  <si>
    <t>ОЧНАЯ ФОРМА</t>
  </si>
  <si>
    <t>3 г. 6 мес.</t>
  </si>
  <si>
    <t>ТПП-21</t>
  </si>
  <si>
    <t>38.02.08</t>
  </si>
  <si>
    <t>Торговое дело</t>
  </si>
  <si>
    <t>А-21</t>
  </si>
  <si>
    <t>ТИК-21</t>
  </si>
  <si>
    <t>ПКД-11</t>
  </si>
  <si>
    <t>29.01.33</t>
  </si>
  <si>
    <t>Мастер по изготовлению швейных изделий</t>
  </si>
  <si>
    <t>10 мес.</t>
  </si>
  <si>
    <t>ПШ-01</t>
  </si>
  <si>
    <t>5</t>
  </si>
  <si>
    <t>МСХ-014ф</t>
  </si>
  <si>
    <t>ПК-043ф</t>
  </si>
  <si>
    <t>ПК-013ф</t>
  </si>
  <si>
    <t>АМД-42з</t>
  </si>
  <si>
    <t>40.02.04</t>
  </si>
  <si>
    <t>Юриспруденция</t>
  </si>
  <si>
    <t>Юр-22з</t>
  </si>
  <si>
    <t>В-12</t>
  </si>
  <si>
    <t>МСХ-023ф</t>
  </si>
  <si>
    <t>ЭТС-21</t>
  </si>
  <si>
    <t>ПК-03</t>
  </si>
  <si>
    <t>ТД-11</t>
  </si>
  <si>
    <t>2г. 10м</t>
  </si>
  <si>
    <t>ТПП-31</t>
  </si>
  <si>
    <t>ТСП-41</t>
  </si>
  <si>
    <t>ЭТС-31</t>
  </si>
  <si>
    <t>В-22</t>
  </si>
  <si>
    <t>3г.6м</t>
  </si>
  <si>
    <t>2г.6м</t>
  </si>
  <si>
    <t>3г.6 мес.</t>
  </si>
  <si>
    <t>ТД-21</t>
  </si>
  <si>
    <t>ТИК-31</t>
  </si>
  <si>
    <t>ТПР-41</t>
  </si>
  <si>
    <t>ПКД-21</t>
  </si>
  <si>
    <t>ПК-04</t>
  </si>
  <si>
    <t>МСХ-024Ф</t>
  </si>
  <si>
    <t>ПК-023ф</t>
  </si>
  <si>
    <t>АМ-11</t>
  </si>
  <si>
    <t>То и ремонт автотранспортных средств</t>
  </si>
  <si>
    <t>3г.10мес.</t>
  </si>
  <si>
    <t>2г.8 мес.</t>
  </si>
  <si>
    <t>АМД-52з</t>
  </si>
  <si>
    <t>ЭТС-42з</t>
  </si>
  <si>
    <t>А-52з</t>
  </si>
  <si>
    <t>Юр-32з</t>
  </si>
  <si>
    <t>А-31</t>
  </si>
  <si>
    <t>ЭТС-11з</t>
  </si>
  <si>
    <t>ЭР-11з</t>
  </si>
  <si>
    <t>23</t>
  </si>
  <si>
    <t>Очно-заочная форма</t>
  </si>
  <si>
    <t>Численность обучающихся ТОГАПОУ «Аграрно-промышленный колледж» по состоянию на 05.12.2025                  ( с  учетом разных источников финансирования)</t>
  </si>
  <si>
    <t>Бюджет Тамбовской области</t>
  </si>
  <si>
    <t>По договорам оказания услуг</t>
  </si>
  <si>
    <t>Федеральный бюджет</t>
  </si>
  <si>
    <t>Местный бюджет</t>
  </si>
  <si>
    <t>Кол-во мест для приема  (перевода)</t>
  </si>
  <si>
    <t xml:space="preserve">ОЧНАЯ ФОРМА       </t>
  </si>
  <si>
    <t>ОЧНО-ЗАОЧНАЯ ФОРМА</t>
  </si>
  <si>
    <t>По договорам об оказании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</si>
</sst>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30" x14ac:knownFonts="1"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Arial Black"/>
      <family val="2"/>
      <charset val="204"/>
    </font>
    <font>
      <i/>
      <sz val="8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36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1" fontId="2" fillId="0" borderId="0" xfId="0" applyNumberFormat="1" applyFont="1" applyBorder="1"/>
    <xf numFmtId="1" fontId="4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/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12" fillId="0" borderId="0" xfId="0" applyNumberFormat="1" applyFont="1" applyBorder="1"/>
    <xf numFmtId="0" fontId="12" fillId="0" borderId="0" xfId="0" applyFont="1" applyBorder="1"/>
    <xf numFmtId="1" fontId="16" fillId="0" borderId="0" xfId="0" applyNumberFormat="1" applyFont="1" applyBorder="1"/>
    <xf numFmtId="0" fontId="16" fillId="0" borderId="0" xfId="0" applyFont="1" applyBorder="1"/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" fontId="16" fillId="0" borderId="0" xfId="0" applyNumberFormat="1" applyFont="1" applyBorder="1" applyAlignment="1"/>
    <xf numFmtId="0" fontId="16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/>
    <xf numFmtId="49" fontId="1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1" fontId="12" fillId="2" borderId="0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1" fontId="21" fillId="2" borderId="0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0" fontId="15" fillId="0" borderId="13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13" fillId="0" borderId="1" xfId="0" applyFont="1" applyFill="1" applyBorder="1"/>
    <xf numFmtId="0" fontId="13" fillId="0" borderId="4" xfId="0" applyFont="1" applyFill="1" applyBorder="1"/>
    <xf numFmtId="1" fontId="8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49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 vertical="center" wrapText="1"/>
    </xf>
    <xf numFmtId="1" fontId="1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center" vertical="center"/>
    </xf>
    <xf numFmtId="0" fontId="15" fillId="0" borderId="4" xfId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6" xfId="0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NumberFormat="1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" fontId="23" fillId="3" borderId="2" xfId="0" applyNumberFormat="1" applyFont="1" applyFill="1" applyBorder="1" applyAlignment="1">
      <alignment horizontal="center" vertical="center" wrapText="1"/>
    </xf>
    <xf numFmtId="1" fontId="23" fillId="3" borderId="4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" fontId="23" fillId="3" borderId="2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/>
    </xf>
    <xf numFmtId="0" fontId="19" fillId="0" borderId="7" xfId="0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 vertical="center"/>
    </xf>
    <xf numFmtId="1" fontId="13" fillId="3" borderId="19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abSelected="1" showWhiteSpace="0" view="pageBreakPreview" topLeftCell="A58" zoomScaleNormal="120" zoomScaleSheetLayoutView="100" workbookViewId="0">
      <selection activeCell="J63" sqref="J63"/>
    </sheetView>
  </sheetViews>
  <sheetFormatPr defaultColWidth="9.109375" defaultRowHeight="13.2" x14ac:dyDescent="0.25"/>
  <cols>
    <col min="1" max="1" width="3.44140625" style="24" customWidth="1"/>
    <col min="2" max="2" width="6" style="20" customWidth="1"/>
    <col min="3" max="3" width="18.33203125" style="21" customWidth="1"/>
    <col min="4" max="4" width="5.44140625" style="9" customWidth="1"/>
    <col min="5" max="5" width="7.109375" style="5" customWidth="1"/>
    <col min="6" max="6" width="7.6640625" style="37" customWidth="1"/>
    <col min="7" max="8" width="7.109375" style="98" customWidth="1"/>
    <col min="9" max="9" width="4.44140625" style="7" customWidth="1"/>
    <col min="10" max="10" width="6.109375" style="7" customWidth="1"/>
    <col min="11" max="12" width="5.109375" style="7" customWidth="1"/>
    <col min="13" max="13" width="7.88671875" style="7" customWidth="1"/>
    <col min="14" max="15" width="5.109375" style="8" customWidth="1"/>
    <col min="16" max="16" width="5.44140625" style="1" customWidth="1"/>
    <col min="17" max="17" width="10.44140625" style="16" customWidth="1"/>
    <col min="18" max="18" width="11.109375" style="11" hidden="1" customWidth="1"/>
    <col min="19" max="16384" width="9.109375" style="2"/>
  </cols>
  <sheetData>
    <row r="1" spans="1:18" ht="38.25" customHeight="1" x14ac:dyDescent="0.3">
      <c r="A1" s="266" t="s">
        <v>137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</row>
    <row r="2" spans="1:18" ht="28.5" customHeight="1" x14ac:dyDescent="0.25">
      <c r="A2" s="232" t="s">
        <v>41</v>
      </c>
      <c r="B2" s="190" t="s">
        <v>0</v>
      </c>
      <c r="C2" s="268" t="s">
        <v>1</v>
      </c>
      <c r="D2" s="200" t="s">
        <v>2</v>
      </c>
      <c r="E2" s="276" t="s">
        <v>3</v>
      </c>
      <c r="F2" s="294" t="s">
        <v>84</v>
      </c>
      <c r="G2" s="295"/>
      <c r="H2" s="295"/>
      <c r="I2" s="296"/>
      <c r="J2" s="291" t="s">
        <v>136</v>
      </c>
      <c r="K2" s="292"/>
      <c r="L2" s="292"/>
      <c r="M2" s="293"/>
      <c r="N2" s="232" t="s">
        <v>4</v>
      </c>
      <c r="O2" s="231" t="s">
        <v>46</v>
      </c>
      <c r="P2" s="231" t="s">
        <v>47</v>
      </c>
      <c r="Q2" s="301" t="s">
        <v>142</v>
      </c>
    </row>
    <row r="3" spans="1:18" s="3" customFormat="1" ht="44.25" customHeight="1" x14ac:dyDescent="0.3">
      <c r="A3" s="270"/>
      <c r="B3" s="192"/>
      <c r="C3" s="269"/>
      <c r="D3" s="274"/>
      <c r="E3" s="277"/>
      <c r="F3" s="122" t="s">
        <v>138</v>
      </c>
      <c r="G3" s="122" t="s">
        <v>139</v>
      </c>
      <c r="H3" s="122" t="s">
        <v>140</v>
      </c>
      <c r="I3" s="297" t="s">
        <v>141</v>
      </c>
      <c r="J3" s="122" t="s">
        <v>138</v>
      </c>
      <c r="K3" s="298" t="s">
        <v>139</v>
      </c>
      <c r="L3" s="298" t="s">
        <v>140</v>
      </c>
      <c r="M3" s="297" t="s">
        <v>141</v>
      </c>
      <c r="N3" s="270"/>
      <c r="O3" s="275"/>
      <c r="P3" s="275"/>
      <c r="Q3" s="302"/>
      <c r="R3" s="38" t="s">
        <v>54</v>
      </c>
    </row>
    <row r="4" spans="1:18" s="3" customFormat="1" ht="17.100000000000001" customHeight="1" x14ac:dyDescent="0.25">
      <c r="A4" s="303" t="s">
        <v>5</v>
      </c>
      <c r="B4" s="304"/>
      <c r="C4" s="305"/>
      <c r="D4" s="306"/>
      <c r="E4" s="306"/>
      <c r="F4" s="306"/>
      <c r="G4" s="306"/>
      <c r="H4" s="306"/>
      <c r="I4" s="307"/>
      <c r="J4" s="307"/>
      <c r="K4" s="307"/>
      <c r="L4" s="307"/>
      <c r="M4" s="307"/>
      <c r="N4" s="308"/>
      <c r="O4" s="309"/>
      <c r="P4" s="310"/>
      <c r="Q4" s="62"/>
      <c r="R4" s="15" t="s">
        <v>39</v>
      </c>
    </row>
    <row r="5" spans="1:18" s="3" customFormat="1" ht="23.25" customHeight="1" x14ac:dyDescent="0.25">
      <c r="A5" s="271">
        <v>1</v>
      </c>
      <c r="B5" s="187" t="s">
        <v>72</v>
      </c>
      <c r="C5" s="206" t="s">
        <v>73</v>
      </c>
      <c r="D5" s="200" t="s">
        <v>85</v>
      </c>
      <c r="E5" s="123" t="s">
        <v>69</v>
      </c>
      <c r="F5" s="149" t="s">
        <v>135</v>
      </c>
      <c r="G5" s="149"/>
      <c r="H5" s="149"/>
      <c r="I5" s="149"/>
      <c r="J5" s="112"/>
      <c r="K5" s="112"/>
      <c r="L5" s="112"/>
      <c r="M5" s="112"/>
      <c r="N5" s="184">
        <f>F5+G5+I5+J5+K5</f>
        <v>23</v>
      </c>
      <c r="O5" s="113">
        <v>1</v>
      </c>
      <c r="P5" s="114"/>
      <c r="Q5" s="60">
        <f>25-(F5+I5)</f>
        <v>2</v>
      </c>
      <c r="R5" s="15"/>
    </row>
    <row r="6" spans="1:18" s="3" customFormat="1" ht="24.75" customHeight="1" x14ac:dyDescent="0.25">
      <c r="A6" s="272"/>
      <c r="B6" s="188"/>
      <c r="C6" s="207"/>
      <c r="D6" s="210"/>
      <c r="E6" s="123" t="s">
        <v>86</v>
      </c>
      <c r="F6" s="105">
        <v>17</v>
      </c>
      <c r="G6" s="105"/>
      <c r="H6" s="105"/>
      <c r="I6" s="124"/>
      <c r="J6" s="124"/>
      <c r="K6" s="112"/>
      <c r="L6" s="112"/>
      <c r="M6" s="124"/>
      <c r="N6" s="184">
        <f>F6+G6+I6+J6+K6</f>
        <v>17</v>
      </c>
      <c r="O6" s="113">
        <v>1</v>
      </c>
      <c r="P6" s="114"/>
      <c r="Q6" s="60">
        <f>25-(F6+I6)</f>
        <v>8</v>
      </c>
      <c r="R6" s="15"/>
    </row>
    <row r="7" spans="1:18" s="3" customFormat="1" ht="30.75" customHeight="1" x14ac:dyDescent="0.25">
      <c r="A7" s="273"/>
      <c r="B7" s="230"/>
      <c r="C7" s="245"/>
      <c r="D7" s="230"/>
      <c r="E7" s="123" t="s">
        <v>110</v>
      </c>
      <c r="F7" s="123">
        <v>22</v>
      </c>
      <c r="G7" s="123"/>
      <c r="H7" s="123"/>
      <c r="I7" s="124"/>
      <c r="J7" s="124"/>
      <c r="K7" s="112"/>
      <c r="L7" s="112"/>
      <c r="M7" s="124"/>
      <c r="N7" s="184">
        <f>F7+G7+I7+J7+K7</f>
        <v>22</v>
      </c>
      <c r="O7" s="113">
        <v>1</v>
      </c>
      <c r="P7" s="114"/>
      <c r="Q7" s="60">
        <f>25-(F8+I8)</f>
        <v>4</v>
      </c>
      <c r="R7" s="15"/>
    </row>
    <row r="8" spans="1:18" s="3" customFormat="1" ht="28.5" customHeight="1" x14ac:dyDescent="0.25">
      <c r="A8" s="92">
        <v>2</v>
      </c>
      <c r="B8" s="111" t="s">
        <v>35</v>
      </c>
      <c r="C8" s="93" t="s">
        <v>34</v>
      </c>
      <c r="D8" s="94" t="s">
        <v>28</v>
      </c>
      <c r="E8" s="123" t="s">
        <v>111</v>
      </c>
      <c r="F8" s="123">
        <v>21</v>
      </c>
      <c r="G8" s="123"/>
      <c r="H8" s="123"/>
      <c r="I8" s="124"/>
      <c r="J8" s="124"/>
      <c r="K8" s="112"/>
      <c r="L8" s="112"/>
      <c r="M8" s="124"/>
      <c r="N8" s="184">
        <f t="shared" ref="N8:N21" si="0">F8+G8+I8+J8+K8</f>
        <v>21</v>
      </c>
      <c r="O8" s="113">
        <v>1</v>
      </c>
      <c r="P8" s="114"/>
      <c r="Q8" s="60">
        <f>25-(F8+I8)</f>
        <v>4</v>
      </c>
      <c r="R8" s="15"/>
    </row>
    <row r="9" spans="1:18" s="3" customFormat="1" ht="22.5" customHeight="1" x14ac:dyDescent="0.3">
      <c r="A9" s="278">
        <v>3</v>
      </c>
      <c r="B9" s="229" t="s">
        <v>6</v>
      </c>
      <c r="C9" s="231" t="s">
        <v>77</v>
      </c>
      <c r="D9" s="200" t="s">
        <v>71</v>
      </c>
      <c r="E9" s="123" t="s">
        <v>78</v>
      </c>
      <c r="F9" s="148">
        <v>22</v>
      </c>
      <c r="G9" s="149"/>
      <c r="H9" s="149"/>
      <c r="I9" s="149"/>
      <c r="J9" s="149"/>
      <c r="K9" s="149"/>
      <c r="L9" s="149"/>
      <c r="M9" s="149"/>
      <c r="N9" s="184">
        <f>F9+G9+I9+J9+K9</f>
        <v>22</v>
      </c>
      <c r="O9" s="148">
        <v>1</v>
      </c>
      <c r="P9" s="149"/>
      <c r="Q9" s="60">
        <f>25-(F9+I9)</f>
        <v>3</v>
      </c>
      <c r="R9" s="15"/>
    </row>
    <row r="10" spans="1:18" s="3" customFormat="1" ht="21" customHeight="1" x14ac:dyDescent="0.25">
      <c r="A10" s="279"/>
      <c r="B10" s="280"/>
      <c r="C10" s="281"/>
      <c r="D10" s="282"/>
      <c r="E10" s="123" t="s">
        <v>106</v>
      </c>
      <c r="F10" s="148">
        <v>25</v>
      </c>
      <c r="G10" s="149"/>
      <c r="H10" s="149"/>
      <c r="I10" s="149"/>
      <c r="J10" s="124"/>
      <c r="K10" s="112"/>
      <c r="L10" s="112"/>
      <c r="M10" s="124"/>
      <c r="N10" s="184">
        <f>F10+G10+I10+J10+K10</f>
        <v>25</v>
      </c>
      <c r="O10" s="113">
        <v>1</v>
      </c>
      <c r="P10" s="115"/>
      <c r="Q10" s="103">
        <f>25-(F10+I10)</f>
        <v>0</v>
      </c>
      <c r="R10" s="15"/>
    </row>
    <row r="11" spans="1:18" s="3" customFormat="1" ht="21.75" customHeight="1" x14ac:dyDescent="0.25">
      <c r="A11" s="273"/>
      <c r="B11" s="230"/>
      <c r="C11" s="230"/>
      <c r="D11" s="230"/>
      <c r="E11" s="123" t="s">
        <v>112</v>
      </c>
      <c r="F11" s="123">
        <v>21</v>
      </c>
      <c r="G11" s="123"/>
      <c r="H11" s="123"/>
      <c r="I11" s="124"/>
      <c r="J11" s="124"/>
      <c r="K11" s="112"/>
      <c r="L11" s="112"/>
      <c r="M11" s="124"/>
      <c r="N11" s="184">
        <f>F11+G11+I11+J11+K11</f>
        <v>21</v>
      </c>
      <c r="O11" s="113">
        <v>1</v>
      </c>
      <c r="P11" s="115"/>
      <c r="Q11" s="103">
        <f>25-(F11+I11)</f>
        <v>4</v>
      </c>
      <c r="R11" s="15"/>
    </row>
    <row r="12" spans="1:18" s="3" customFormat="1" ht="34.5" customHeight="1" x14ac:dyDescent="0.25">
      <c r="A12" s="166">
        <v>4</v>
      </c>
      <c r="B12" s="158" t="s">
        <v>6</v>
      </c>
      <c r="C12" s="159" t="s">
        <v>7</v>
      </c>
      <c r="D12" s="155" t="s">
        <v>28</v>
      </c>
      <c r="E12" s="131" t="s">
        <v>38</v>
      </c>
      <c r="F12" s="123">
        <v>20</v>
      </c>
      <c r="G12" s="123"/>
      <c r="H12" s="123"/>
      <c r="I12" s="125"/>
      <c r="J12" s="125"/>
      <c r="K12" s="87"/>
      <c r="L12" s="87"/>
      <c r="M12" s="125"/>
      <c r="N12" s="184">
        <f t="shared" si="0"/>
        <v>20</v>
      </c>
      <c r="O12" s="113">
        <v>1</v>
      </c>
      <c r="P12" s="115"/>
      <c r="Q12" s="60">
        <f t="shared" ref="Q12:Q15" si="1">25-(F12+I12)</f>
        <v>5</v>
      </c>
      <c r="R12" s="12">
        <f t="shared" ref="R12:R37" si="2">25-Q12</f>
        <v>20</v>
      </c>
    </row>
    <row r="13" spans="1:18" s="4" customFormat="1" ht="15" customHeight="1" x14ac:dyDescent="0.25">
      <c r="A13" s="232">
        <v>5</v>
      </c>
      <c r="B13" s="263" t="s">
        <v>9</v>
      </c>
      <c r="C13" s="246" t="s">
        <v>10</v>
      </c>
      <c r="D13" s="240" t="s">
        <v>114</v>
      </c>
      <c r="E13" s="170" t="s">
        <v>11</v>
      </c>
      <c r="F13" s="123">
        <v>21</v>
      </c>
      <c r="G13" s="123"/>
      <c r="H13" s="123"/>
      <c r="I13" s="125"/>
      <c r="J13" s="125"/>
      <c r="K13" s="87"/>
      <c r="L13" s="87"/>
      <c r="M13" s="125"/>
      <c r="N13" s="184">
        <f t="shared" si="0"/>
        <v>21</v>
      </c>
      <c r="O13" s="113">
        <v>1</v>
      </c>
      <c r="P13" s="115"/>
      <c r="Q13" s="60">
        <f t="shared" si="1"/>
        <v>4</v>
      </c>
      <c r="R13" s="12"/>
    </row>
    <row r="14" spans="1:18" s="4" customFormat="1" ht="15" customHeight="1" x14ac:dyDescent="0.25">
      <c r="A14" s="287"/>
      <c r="B14" s="247"/>
      <c r="C14" s="244"/>
      <c r="D14" s="241"/>
      <c r="E14" s="170" t="s">
        <v>104</v>
      </c>
      <c r="F14" s="123">
        <v>22</v>
      </c>
      <c r="G14" s="123">
        <v>2</v>
      </c>
      <c r="H14" s="123"/>
      <c r="I14" s="125"/>
      <c r="J14" s="125"/>
      <c r="K14" s="87"/>
      <c r="L14" s="87"/>
      <c r="M14" s="125"/>
      <c r="N14" s="184">
        <f t="shared" si="0"/>
        <v>24</v>
      </c>
      <c r="O14" s="113">
        <v>1</v>
      </c>
      <c r="P14" s="115"/>
      <c r="Q14" s="60">
        <f>25-(F14+I14+G14)</f>
        <v>1</v>
      </c>
      <c r="R14" s="12"/>
    </row>
    <row r="15" spans="1:18" s="4" customFormat="1" ht="15" customHeight="1" x14ac:dyDescent="0.25">
      <c r="A15" s="287"/>
      <c r="B15" s="247"/>
      <c r="C15" s="244"/>
      <c r="D15" s="144" t="s">
        <v>115</v>
      </c>
      <c r="E15" s="170" t="s">
        <v>12</v>
      </c>
      <c r="F15" s="123">
        <v>20</v>
      </c>
      <c r="G15" s="123"/>
      <c r="H15" s="123"/>
      <c r="I15" s="125"/>
      <c r="J15" s="125"/>
      <c r="K15" s="87"/>
      <c r="L15" s="87"/>
      <c r="M15" s="125"/>
      <c r="N15" s="184">
        <f t="shared" si="0"/>
        <v>20</v>
      </c>
      <c r="O15" s="113">
        <v>1</v>
      </c>
      <c r="P15" s="115"/>
      <c r="Q15" s="60">
        <f t="shared" si="1"/>
        <v>5</v>
      </c>
      <c r="R15" s="12"/>
    </row>
    <row r="16" spans="1:18" s="6" customFormat="1" ht="15" customHeight="1" x14ac:dyDescent="0.25">
      <c r="A16" s="287"/>
      <c r="B16" s="247"/>
      <c r="C16" s="244"/>
      <c r="D16" s="240" t="s">
        <v>8</v>
      </c>
      <c r="E16" s="128" t="s">
        <v>113</v>
      </c>
      <c r="F16" s="299">
        <v>18</v>
      </c>
      <c r="G16" s="299">
        <v>6</v>
      </c>
      <c r="H16" s="299"/>
      <c r="I16" s="128"/>
      <c r="J16" s="125"/>
      <c r="K16" s="87"/>
      <c r="L16" s="87"/>
      <c r="M16" s="125"/>
      <c r="N16" s="184">
        <f t="shared" si="0"/>
        <v>24</v>
      </c>
      <c r="O16" s="177">
        <v>1</v>
      </c>
      <c r="P16" s="115"/>
      <c r="Q16" s="60">
        <f>25-(F16+I16+G16)</f>
        <v>1</v>
      </c>
      <c r="R16" s="12">
        <f t="shared" si="2"/>
        <v>24</v>
      </c>
    </row>
    <row r="17" spans="1:18" s="6" customFormat="1" ht="15" customHeight="1" x14ac:dyDescent="0.25">
      <c r="A17" s="287"/>
      <c r="B17" s="247"/>
      <c r="C17" s="244"/>
      <c r="D17" s="283"/>
      <c r="E17" s="170" t="s">
        <v>13</v>
      </c>
      <c r="F17" s="176">
        <v>16</v>
      </c>
      <c r="G17" s="176"/>
      <c r="H17" s="176"/>
      <c r="I17" s="176"/>
      <c r="J17" s="125"/>
      <c r="K17" s="87"/>
      <c r="L17" s="87"/>
      <c r="M17" s="125"/>
      <c r="N17" s="184">
        <f t="shared" si="0"/>
        <v>16</v>
      </c>
      <c r="O17" s="117">
        <v>1</v>
      </c>
      <c r="P17" s="115"/>
      <c r="Q17" s="60">
        <f>30-(F17+I17)</f>
        <v>14</v>
      </c>
      <c r="R17" s="12">
        <f t="shared" si="2"/>
        <v>11</v>
      </c>
    </row>
    <row r="18" spans="1:18" s="6" customFormat="1" ht="15" customHeight="1" x14ac:dyDescent="0.25">
      <c r="A18" s="287"/>
      <c r="B18" s="247"/>
      <c r="C18" s="244"/>
      <c r="D18" s="283"/>
      <c r="E18" s="170" t="s">
        <v>55</v>
      </c>
      <c r="F18" s="176"/>
      <c r="G18" s="176"/>
      <c r="H18" s="176"/>
      <c r="I18" s="176"/>
      <c r="J18" s="125">
        <v>22</v>
      </c>
      <c r="K18" s="87">
        <v>5</v>
      </c>
      <c r="L18" s="87"/>
      <c r="M18" s="125"/>
      <c r="N18" s="184">
        <f t="shared" si="0"/>
        <v>27</v>
      </c>
      <c r="O18" s="117"/>
      <c r="P18" s="115">
        <v>1</v>
      </c>
      <c r="Q18" s="60">
        <f>(25-J18)</f>
        <v>3</v>
      </c>
      <c r="R18" s="12">
        <f t="shared" si="2"/>
        <v>22</v>
      </c>
    </row>
    <row r="19" spans="1:18" s="6" customFormat="1" ht="15" customHeight="1" x14ac:dyDescent="0.25">
      <c r="A19" s="287"/>
      <c r="B19" s="247"/>
      <c r="C19" s="244"/>
      <c r="D19" s="283"/>
      <c r="E19" s="170" t="s">
        <v>14</v>
      </c>
      <c r="F19" s="176">
        <v>16</v>
      </c>
      <c r="G19" s="176"/>
      <c r="H19" s="176"/>
      <c r="I19" s="176"/>
      <c r="J19" s="125"/>
      <c r="K19" s="87"/>
      <c r="L19" s="87"/>
      <c r="M19" s="125"/>
      <c r="N19" s="184">
        <f t="shared" si="0"/>
        <v>16</v>
      </c>
      <c r="O19" s="117">
        <v>1</v>
      </c>
      <c r="P19" s="115"/>
      <c r="Q19" s="60">
        <f>25-(F19+I19)</f>
        <v>9</v>
      </c>
      <c r="R19" s="12">
        <f t="shared" si="2"/>
        <v>16</v>
      </c>
    </row>
    <row r="20" spans="1:18" s="28" customFormat="1" ht="15" customHeight="1" x14ac:dyDescent="0.25">
      <c r="A20" s="228"/>
      <c r="B20" s="241"/>
      <c r="C20" s="245"/>
      <c r="D20" s="284"/>
      <c r="E20" s="123" t="s">
        <v>61</v>
      </c>
      <c r="F20" s="129"/>
      <c r="G20" s="129"/>
      <c r="H20" s="129"/>
      <c r="I20" s="129"/>
      <c r="J20" s="130">
        <v>20</v>
      </c>
      <c r="K20" s="89">
        <v>4</v>
      </c>
      <c r="L20" s="89"/>
      <c r="M20" s="130"/>
      <c r="N20" s="184">
        <f t="shared" si="0"/>
        <v>24</v>
      </c>
      <c r="O20" s="118"/>
      <c r="P20" s="116">
        <v>1</v>
      </c>
      <c r="Q20" s="60">
        <f>(25-J20)</f>
        <v>5</v>
      </c>
      <c r="R20" s="27">
        <f t="shared" si="2"/>
        <v>20</v>
      </c>
    </row>
    <row r="21" spans="1:18" s="28" customFormat="1" ht="15" customHeight="1" x14ac:dyDescent="0.25">
      <c r="A21" s="232">
        <v>6</v>
      </c>
      <c r="B21" s="263" t="s">
        <v>15</v>
      </c>
      <c r="C21" s="246" t="s">
        <v>16</v>
      </c>
      <c r="D21" s="240" t="s">
        <v>63</v>
      </c>
      <c r="E21" s="123" t="s">
        <v>18</v>
      </c>
      <c r="F21" s="123">
        <v>23</v>
      </c>
      <c r="G21" s="129"/>
      <c r="H21" s="129"/>
      <c r="I21" s="129"/>
      <c r="J21" s="130"/>
      <c r="K21" s="89"/>
      <c r="L21" s="89"/>
      <c r="M21" s="130"/>
      <c r="N21" s="184">
        <f t="shared" si="0"/>
        <v>23</v>
      </c>
      <c r="O21" s="118">
        <v>1</v>
      </c>
      <c r="P21" s="116"/>
      <c r="Q21" s="103">
        <f>25-(F21+I21)</f>
        <v>2</v>
      </c>
      <c r="R21" s="27"/>
    </row>
    <row r="22" spans="1:18" ht="15" customHeight="1" x14ac:dyDescent="0.25">
      <c r="A22" s="233"/>
      <c r="B22" s="264"/>
      <c r="C22" s="243"/>
      <c r="D22" s="241"/>
      <c r="E22" s="170" t="s">
        <v>19</v>
      </c>
      <c r="F22" s="123">
        <v>24</v>
      </c>
      <c r="G22" s="129"/>
      <c r="H22" s="129"/>
      <c r="I22" s="129"/>
      <c r="J22" s="130"/>
      <c r="K22" s="89"/>
      <c r="L22" s="89"/>
      <c r="M22" s="130"/>
      <c r="N22" s="184">
        <f>F22+G22+I22+J22+K22</f>
        <v>24</v>
      </c>
      <c r="O22" s="117">
        <v>1</v>
      </c>
      <c r="P22" s="115"/>
      <c r="Q22" s="60">
        <f t="shared" ref="Q22:Q26" si="3">25-(F22+I22)</f>
        <v>1</v>
      </c>
      <c r="R22" s="12">
        <f t="shared" si="2"/>
        <v>24</v>
      </c>
    </row>
    <row r="23" spans="1:18" ht="15" customHeight="1" x14ac:dyDescent="0.25">
      <c r="A23" s="233"/>
      <c r="B23" s="264"/>
      <c r="C23" s="243"/>
      <c r="D23" s="240" t="s">
        <v>126</v>
      </c>
      <c r="E23" s="170" t="s">
        <v>36</v>
      </c>
      <c r="F23" s="176">
        <v>19</v>
      </c>
      <c r="G23" s="176"/>
      <c r="H23" s="176"/>
      <c r="I23" s="176"/>
      <c r="J23" s="125"/>
      <c r="K23" s="87"/>
      <c r="L23" s="87"/>
      <c r="M23" s="125"/>
      <c r="N23" s="184">
        <f t="shared" ref="N23:N39" si="4">F23+G23+I23+J23+K23</f>
        <v>19</v>
      </c>
      <c r="O23" s="117">
        <v>1</v>
      </c>
      <c r="P23" s="115"/>
      <c r="Q23" s="60">
        <f t="shared" si="3"/>
        <v>6</v>
      </c>
      <c r="R23" s="12">
        <f t="shared" si="2"/>
        <v>19</v>
      </c>
    </row>
    <row r="24" spans="1:18" ht="15" customHeight="1" x14ac:dyDescent="0.25">
      <c r="A24" s="270"/>
      <c r="B24" s="265"/>
      <c r="C24" s="288"/>
      <c r="D24" s="241"/>
      <c r="E24" s="170" t="s">
        <v>45</v>
      </c>
      <c r="F24" s="176">
        <v>16</v>
      </c>
      <c r="G24" s="176"/>
      <c r="H24" s="176"/>
      <c r="I24" s="176"/>
      <c r="J24" s="125"/>
      <c r="K24" s="87"/>
      <c r="L24" s="87"/>
      <c r="M24" s="125"/>
      <c r="N24" s="184">
        <f t="shared" si="4"/>
        <v>16</v>
      </c>
      <c r="O24" s="87">
        <v>1</v>
      </c>
      <c r="P24" s="119"/>
      <c r="Q24" s="60">
        <f t="shared" si="3"/>
        <v>9</v>
      </c>
      <c r="R24" s="12"/>
    </row>
    <row r="25" spans="1:18" ht="30.75" customHeight="1" x14ac:dyDescent="0.25">
      <c r="A25" s="235">
        <v>7</v>
      </c>
      <c r="B25" s="187" t="s">
        <v>44</v>
      </c>
      <c r="C25" s="161" t="s">
        <v>125</v>
      </c>
      <c r="D25" s="250" t="s">
        <v>28</v>
      </c>
      <c r="E25" s="171" t="s">
        <v>124</v>
      </c>
      <c r="F25" s="176">
        <v>24</v>
      </c>
      <c r="G25" s="176"/>
      <c r="H25" s="176"/>
      <c r="I25" s="176"/>
      <c r="J25" s="125"/>
      <c r="K25" s="87"/>
      <c r="L25" s="87"/>
      <c r="M25" s="87"/>
      <c r="N25" s="184">
        <f t="shared" si="4"/>
        <v>24</v>
      </c>
      <c r="O25" s="117">
        <v>1</v>
      </c>
      <c r="P25" s="115"/>
      <c r="Q25" s="60">
        <f t="shared" si="3"/>
        <v>1</v>
      </c>
      <c r="R25" s="12"/>
    </row>
    <row r="26" spans="1:18" s="30" customFormat="1" ht="22.5" customHeight="1" x14ac:dyDescent="0.25">
      <c r="A26" s="236"/>
      <c r="B26" s="188"/>
      <c r="C26" s="243" t="s">
        <v>48</v>
      </c>
      <c r="D26" s="247"/>
      <c r="E26" s="171" t="s">
        <v>56</v>
      </c>
      <c r="F26" s="176">
        <v>23</v>
      </c>
      <c r="G26" s="176"/>
      <c r="H26" s="176"/>
      <c r="I26" s="126"/>
      <c r="J26" s="127"/>
      <c r="K26" s="88"/>
      <c r="L26" s="88"/>
      <c r="M26" s="88"/>
      <c r="N26" s="184">
        <f t="shared" si="4"/>
        <v>23</v>
      </c>
      <c r="O26" s="118">
        <v>1</v>
      </c>
      <c r="P26" s="116"/>
      <c r="Q26" s="60">
        <f t="shared" si="3"/>
        <v>2</v>
      </c>
      <c r="R26" s="27">
        <f t="shared" si="2"/>
        <v>23</v>
      </c>
    </row>
    <row r="27" spans="1:18" s="30" customFormat="1" ht="21.75" customHeight="1" x14ac:dyDescent="0.25">
      <c r="A27" s="236"/>
      <c r="B27" s="188"/>
      <c r="C27" s="244"/>
      <c r="D27" s="247"/>
      <c r="E27" s="171" t="s">
        <v>60</v>
      </c>
      <c r="F27" s="176">
        <v>23</v>
      </c>
      <c r="G27" s="176"/>
      <c r="H27" s="176"/>
      <c r="I27" s="126"/>
      <c r="J27" s="127"/>
      <c r="K27" s="88"/>
      <c r="L27" s="88"/>
      <c r="M27" s="88"/>
      <c r="N27" s="184">
        <f t="shared" si="4"/>
        <v>23</v>
      </c>
      <c r="O27" s="118">
        <v>1</v>
      </c>
      <c r="P27" s="116"/>
      <c r="Q27" s="60">
        <f>25-(F27+I27)</f>
        <v>2</v>
      </c>
      <c r="R27" s="27">
        <f t="shared" si="2"/>
        <v>23</v>
      </c>
    </row>
    <row r="28" spans="1:18" ht="21.75" customHeight="1" x14ac:dyDescent="0.25">
      <c r="A28" s="237"/>
      <c r="B28" s="251"/>
      <c r="C28" s="245"/>
      <c r="D28" s="241"/>
      <c r="E28" s="171" t="s">
        <v>74</v>
      </c>
      <c r="F28" s="176">
        <v>17</v>
      </c>
      <c r="G28" s="176"/>
      <c r="H28" s="176"/>
      <c r="I28" s="176"/>
      <c r="J28" s="125"/>
      <c r="K28" s="87"/>
      <c r="L28" s="87"/>
      <c r="M28" s="87"/>
      <c r="N28" s="184">
        <f t="shared" si="4"/>
        <v>17</v>
      </c>
      <c r="O28" s="117">
        <v>1</v>
      </c>
      <c r="P28" s="115"/>
      <c r="Q28" s="60">
        <f t="shared" ref="Q28:Q39" si="5">25-(F28+I28)</f>
        <v>8</v>
      </c>
      <c r="R28" s="12"/>
    </row>
    <row r="29" spans="1:18" ht="15.75" customHeight="1" x14ac:dyDescent="0.25">
      <c r="A29" s="232">
        <v>9</v>
      </c>
      <c r="B29" s="187" t="s">
        <v>87</v>
      </c>
      <c r="C29" s="246" t="s">
        <v>88</v>
      </c>
      <c r="D29" s="240" t="s">
        <v>127</v>
      </c>
      <c r="E29" s="171" t="s">
        <v>108</v>
      </c>
      <c r="F29" s="176">
        <v>17</v>
      </c>
      <c r="G29" s="176"/>
      <c r="H29" s="176"/>
      <c r="I29" s="176"/>
      <c r="J29" s="125"/>
      <c r="K29" s="87"/>
      <c r="L29" s="87"/>
      <c r="M29" s="87"/>
      <c r="N29" s="184">
        <f t="shared" si="4"/>
        <v>17</v>
      </c>
      <c r="O29" s="117">
        <v>1</v>
      </c>
      <c r="P29" s="115"/>
      <c r="Q29" s="60">
        <f t="shared" si="5"/>
        <v>8</v>
      </c>
      <c r="R29" s="12"/>
    </row>
    <row r="30" spans="1:18" ht="18.75" customHeight="1" x14ac:dyDescent="0.25">
      <c r="A30" s="228"/>
      <c r="B30" s="230"/>
      <c r="C30" s="245"/>
      <c r="D30" s="241"/>
      <c r="E30" s="170" t="s">
        <v>117</v>
      </c>
      <c r="F30" s="176">
        <v>19</v>
      </c>
      <c r="G30" s="176"/>
      <c r="H30" s="176"/>
      <c r="I30" s="176"/>
      <c r="J30" s="125"/>
      <c r="K30" s="87"/>
      <c r="L30" s="87"/>
      <c r="M30" s="87"/>
      <c r="N30" s="184">
        <f t="shared" si="4"/>
        <v>19</v>
      </c>
      <c r="O30" s="117">
        <v>1</v>
      </c>
      <c r="P30" s="115"/>
      <c r="Q30" s="60">
        <f>25-(F30+I30)</f>
        <v>6</v>
      </c>
      <c r="R30" s="12"/>
    </row>
    <row r="31" spans="1:18" ht="17.25" customHeight="1" x14ac:dyDescent="0.25">
      <c r="A31" s="239">
        <v>10</v>
      </c>
      <c r="B31" s="238" t="s">
        <v>66</v>
      </c>
      <c r="C31" s="242" t="s">
        <v>20</v>
      </c>
      <c r="D31" s="240" t="s">
        <v>116</v>
      </c>
      <c r="E31" s="170" t="s">
        <v>70</v>
      </c>
      <c r="F31" s="300">
        <v>21</v>
      </c>
      <c r="G31" s="176"/>
      <c r="H31" s="176"/>
      <c r="I31" s="176"/>
      <c r="J31" s="125"/>
      <c r="K31" s="87"/>
      <c r="L31" s="87"/>
      <c r="M31" s="125"/>
      <c r="N31" s="184">
        <f>F31+G31+I31+J31+K31</f>
        <v>21</v>
      </c>
      <c r="O31" s="117">
        <v>1</v>
      </c>
      <c r="P31" s="115"/>
      <c r="Q31" s="60">
        <f>25-(F31+I31)</f>
        <v>4</v>
      </c>
      <c r="R31" s="12"/>
    </row>
    <row r="32" spans="1:18" s="30" customFormat="1" ht="12.75" customHeight="1" x14ac:dyDescent="0.25">
      <c r="A32" s="239"/>
      <c r="B32" s="238"/>
      <c r="C32" s="242"/>
      <c r="D32" s="241"/>
      <c r="E32" s="170" t="s">
        <v>89</v>
      </c>
      <c r="F32" s="176">
        <v>22</v>
      </c>
      <c r="G32" s="126"/>
      <c r="H32" s="126"/>
      <c r="I32" s="126"/>
      <c r="J32" s="127"/>
      <c r="K32" s="88"/>
      <c r="L32" s="88"/>
      <c r="M32" s="88"/>
      <c r="N32" s="184">
        <f>F32+G32+I32+J32+K32</f>
        <v>22</v>
      </c>
      <c r="O32" s="118">
        <v>1</v>
      </c>
      <c r="P32" s="116"/>
      <c r="Q32" s="60">
        <f>25-(F32+I32)</f>
        <v>3</v>
      </c>
      <c r="R32" s="27">
        <f t="shared" si="2"/>
        <v>22</v>
      </c>
    </row>
    <row r="33" spans="1:21" s="30" customFormat="1" ht="12.75" customHeight="1" x14ac:dyDescent="0.25">
      <c r="A33" s="239"/>
      <c r="B33" s="238"/>
      <c r="C33" s="242"/>
      <c r="D33" s="150" t="s">
        <v>17</v>
      </c>
      <c r="E33" s="170" t="s">
        <v>132</v>
      </c>
      <c r="F33" s="176">
        <v>18</v>
      </c>
      <c r="G33" s="126"/>
      <c r="H33" s="126"/>
      <c r="I33" s="126"/>
      <c r="J33" s="127"/>
      <c r="K33" s="88"/>
      <c r="L33" s="88"/>
      <c r="M33" s="88"/>
      <c r="N33" s="184">
        <v>20</v>
      </c>
      <c r="O33" s="118">
        <v>1</v>
      </c>
      <c r="P33" s="116"/>
      <c r="Q33" s="60">
        <f>25-(F33+I33)</f>
        <v>7</v>
      </c>
      <c r="R33" s="27">
        <f t="shared" si="2"/>
        <v>18</v>
      </c>
    </row>
    <row r="34" spans="1:21" s="30" customFormat="1" ht="18.75" customHeight="1" x14ac:dyDescent="0.25">
      <c r="A34" s="232">
        <v>11</v>
      </c>
      <c r="B34" s="187" t="s">
        <v>75</v>
      </c>
      <c r="C34" s="246" t="s">
        <v>76</v>
      </c>
      <c r="D34" s="200" t="s">
        <v>71</v>
      </c>
      <c r="E34" s="123" t="s">
        <v>79</v>
      </c>
      <c r="F34" s="129">
        <v>19</v>
      </c>
      <c r="G34" s="126"/>
      <c r="H34" s="126"/>
      <c r="I34" s="126"/>
      <c r="J34" s="127"/>
      <c r="K34" s="88"/>
      <c r="L34" s="88"/>
      <c r="M34" s="88"/>
      <c r="N34" s="184">
        <f t="shared" si="4"/>
        <v>19</v>
      </c>
      <c r="O34" s="118">
        <v>1</v>
      </c>
      <c r="P34" s="116"/>
      <c r="Q34" s="60">
        <f t="shared" si="5"/>
        <v>6</v>
      </c>
      <c r="R34" s="27"/>
    </row>
    <row r="35" spans="1:21" ht="21" customHeight="1" x14ac:dyDescent="0.25">
      <c r="A35" s="270"/>
      <c r="B35" s="210"/>
      <c r="C35" s="247"/>
      <c r="D35" s="210"/>
      <c r="E35" s="123" t="s">
        <v>90</v>
      </c>
      <c r="F35" s="123">
        <v>23</v>
      </c>
      <c r="G35" s="176">
        <v>1</v>
      </c>
      <c r="H35" s="176"/>
      <c r="I35" s="126"/>
      <c r="J35" s="125"/>
      <c r="K35" s="87"/>
      <c r="L35" s="87"/>
      <c r="M35" s="87"/>
      <c r="N35" s="184">
        <f t="shared" si="4"/>
        <v>24</v>
      </c>
      <c r="O35" s="117">
        <v>1</v>
      </c>
      <c r="P35" s="115"/>
      <c r="Q35" s="60">
        <f>25-(F35+I35+G35)</f>
        <v>1</v>
      </c>
      <c r="R35" s="12">
        <f t="shared" si="2"/>
        <v>24</v>
      </c>
    </row>
    <row r="36" spans="1:21" ht="18" customHeight="1" x14ac:dyDescent="0.25">
      <c r="A36" s="165"/>
      <c r="B36" s="230"/>
      <c r="C36" s="241"/>
      <c r="D36" s="230"/>
      <c r="E36" s="123" t="s">
        <v>118</v>
      </c>
      <c r="F36" s="123">
        <v>16</v>
      </c>
      <c r="G36" s="176"/>
      <c r="H36" s="176"/>
      <c r="I36" s="176"/>
      <c r="J36" s="125"/>
      <c r="K36" s="87"/>
      <c r="L36" s="87"/>
      <c r="M36" s="87"/>
      <c r="N36" s="184">
        <f t="shared" si="4"/>
        <v>16</v>
      </c>
      <c r="O36" s="117">
        <v>1</v>
      </c>
      <c r="P36" s="115"/>
      <c r="Q36" s="60">
        <f t="shared" si="5"/>
        <v>9</v>
      </c>
      <c r="R36" s="12"/>
    </row>
    <row r="37" spans="1:21" ht="30" customHeight="1" x14ac:dyDescent="0.25">
      <c r="A37" s="141">
        <v>12</v>
      </c>
      <c r="B37" s="140" t="s">
        <v>21</v>
      </c>
      <c r="C37" s="142" t="s">
        <v>22</v>
      </c>
      <c r="D37" s="143" t="s">
        <v>17</v>
      </c>
      <c r="E37" s="170" t="s">
        <v>119</v>
      </c>
      <c r="F37" s="176">
        <v>15</v>
      </c>
      <c r="G37" s="176">
        <v>1</v>
      </c>
      <c r="H37" s="176"/>
      <c r="I37" s="176"/>
      <c r="J37" s="125"/>
      <c r="K37" s="87"/>
      <c r="L37" s="87"/>
      <c r="M37" s="87"/>
      <c r="N37" s="184">
        <f t="shared" si="4"/>
        <v>16</v>
      </c>
      <c r="O37" s="117">
        <v>1</v>
      </c>
      <c r="P37" s="115"/>
      <c r="Q37" s="60">
        <f>25-(F37+I37+G37)</f>
        <v>9</v>
      </c>
      <c r="R37" s="12">
        <f t="shared" si="2"/>
        <v>16</v>
      </c>
    </row>
    <row r="38" spans="1:21" ht="17.25" customHeight="1" x14ac:dyDescent="0.25">
      <c r="A38" s="232">
        <v>13</v>
      </c>
      <c r="B38" s="187" t="s">
        <v>23</v>
      </c>
      <c r="C38" s="252" t="s">
        <v>24</v>
      </c>
      <c r="D38" s="248" t="s">
        <v>17</v>
      </c>
      <c r="E38" s="131" t="s">
        <v>91</v>
      </c>
      <c r="F38" s="131">
        <v>24</v>
      </c>
      <c r="G38" s="145"/>
      <c r="H38" s="145"/>
      <c r="I38" s="131"/>
      <c r="J38" s="132"/>
      <c r="K38" s="120"/>
      <c r="L38" s="120"/>
      <c r="M38" s="120"/>
      <c r="N38" s="184">
        <f t="shared" si="4"/>
        <v>24</v>
      </c>
      <c r="O38" s="117">
        <v>1</v>
      </c>
      <c r="P38" s="115"/>
      <c r="Q38" s="60">
        <f t="shared" si="5"/>
        <v>1</v>
      </c>
      <c r="R38" s="12"/>
    </row>
    <row r="39" spans="1:21" ht="18" customHeight="1" thickBot="1" x14ac:dyDescent="0.3">
      <c r="A39" s="270"/>
      <c r="B39" s="251"/>
      <c r="C39" s="253"/>
      <c r="D39" s="249"/>
      <c r="E39" s="131" t="s">
        <v>120</v>
      </c>
      <c r="F39" s="131">
        <v>16</v>
      </c>
      <c r="G39" s="131"/>
      <c r="H39" s="131"/>
      <c r="I39" s="131"/>
      <c r="J39" s="132"/>
      <c r="K39" s="120"/>
      <c r="L39" s="120"/>
      <c r="M39" s="120"/>
      <c r="N39" s="184">
        <f t="shared" si="4"/>
        <v>16</v>
      </c>
      <c r="O39" s="87">
        <v>1</v>
      </c>
      <c r="P39" s="115"/>
      <c r="Q39" s="60">
        <f t="shared" si="5"/>
        <v>9</v>
      </c>
      <c r="R39" s="12"/>
    </row>
    <row r="40" spans="1:21" s="7" customFormat="1" ht="15" customHeight="1" thickBot="1" x14ac:dyDescent="0.35">
      <c r="A40" s="99"/>
      <c r="B40" s="100"/>
      <c r="C40" s="101" t="s">
        <v>52</v>
      </c>
      <c r="D40" s="102"/>
      <c r="E40" s="41"/>
      <c r="F40" s="41">
        <f>SUM(F5+F6+F7+F8+F9+F10+F11+F12+F13+F14+F15+F16+F17+F19+F21+F22+F23+F24+F25+F26+F27+F28+F29+F30+F31+F32+F33+F34+F35+F36+F37+F38+F39)</f>
        <v>663</v>
      </c>
      <c r="G40" s="41">
        <f t="shared" ref="G40:N40" si="6">SUM(G5:G39)</f>
        <v>10</v>
      </c>
      <c r="H40" s="41">
        <v>0</v>
      </c>
      <c r="I40" s="41">
        <f t="shared" si="6"/>
        <v>0</v>
      </c>
      <c r="J40" s="41">
        <f t="shared" si="6"/>
        <v>42</v>
      </c>
      <c r="K40" s="41">
        <f t="shared" si="6"/>
        <v>9</v>
      </c>
      <c r="L40" s="41"/>
      <c r="M40" s="41">
        <f t="shared" si="6"/>
        <v>0</v>
      </c>
      <c r="N40" s="41">
        <f t="shared" si="6"/>
        <v>726</v>
      </c>
      <c r="O40" s="41">
        <f t="shared" ref="O40:Q40" si="7">SUM(O5:O39)</f>
        <v>33</v>
      </c>
      <c r="P40" s="41">
        <f t="shared" si="7"/>
        <v>2</v>
      </c>
      <c r="Q40" s="41">
        <f t="shared" si="7"/>
        <v>166</v>
      </c>
      <c r="R40" s="40">
        <f>SUM(R12:R39)</f>
        <v>282</v>
      </c>
    </row>
    <row r="41" spans="1:21" s="7" customFormat="1" ht="15" customHeight="1" thickBot="1" x14ac:dyDescent="0.3">
      <c r="A41" s="23"/>
      <c r="B41" s="19"/>
      <c r="C41" s="42"/>
      <c r="D41" s="43"/>
      <c r="E41" s="44"/>
      <c r="F41" s="45"/>
      <c r="G41" s="45"/>
      <c r="H41" s="45"/>
      <c r="I41" s="45"/>
      <c r="J41" s="46"/>
      <c r="K41" s="46"/>
      <c r="L41" s="181"/>
      <c r="M41" s="61"/>
      <c r="N41" s="47"/>
      <c r="O41" s="8"/>
      <c r="P41" s="8"/>
      <c r="Q41" s="48"/>
      <c r="R41" s="8"/>
    </row>
    <row r="42" spans="1:21" s="10" customFormat="1" ht="15" customHeight="1" x14ac:dyDescent="0.25">
      <c r="A42" s="311" t="s">
        <v>25</v>
      </c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3"/>
      <c r="R42" s="14"/>
    </row>
    <row r="43" spans="1:21" s="10" customFormat="1" ht="15" customHeight="1" x14ac:dyDescent="0.25">
      <c r="A43" s="185" t="s">
        <v>29</v>
      </c>
      <c r="B43" s="204" t="s">
        <v>0</v>
      </c>
      <c r="C43" s="196" t="s">
        <v>1</v>
      </c>
      <c r="D43" s="196" t="s">
        <v>2</v>
      </c>
      <c r="E43" s="196" t="s">
        <v>3</v>
      </c>
      <c r="F43" s="318" t="s">
        <v>143</v>
      </c>
      <c r="G43" s="319"/>
      <c r="H43" s="319"/>
      <c r="I43" s="320"/>
      <c r="J43" s="318" t="s">
        <v>144</v>
      </c>
      <c r="K43" s="319"/>
      <c r="L43" s="319"/>
      <c r="M43" s="320"/>
      <c r="N43" s="314"/>
      <c r="O43" s="314"/>
      <c r="P43" s="314"/>
      <c r="Q43" s="314"/>
      <c r="R43" s="14"/>
    </row>
    <row r="44" spans="1:21" s="36" customFormat="1" ht="59.25" customHeight="1" x14ac:dyDescent="0.2">
      <c r="A44" s="315"/>
      <c r="B44" s="316"/>
      <c r="C44" s="317"/>
      <c r="D44" s="317"/>
      <c r="E44" s="317"/>
      <c r="F44" s="122" t="s">
        <v>138</v>
      </c>
      <c r="G44" s="122" t="s">
        <v>139</v>
      </c>
      <c r="H44" s="122" t="s">
        <v>140</v>
      </c>
      <c r="I44" s="297" t="s">
        <v>141</v>
      </c>
      <c r="J44" s="122" t="s">
        <v>138</v>
      </c>
      <c r="K44" s="298" t="s">
        <v>139</v>
      </c>
      <c r="L44" s="298" t="s">
        <v>140</v>
      </c>
      <c r="M44" s="297" t="s">
        <v>141</v>
      </c>
      <c r="N44" s="33" t="s">
        <v>4</v>
      </c>
      <c r="O44" s="34" t="s">
        <v>49</v>
      </c>
      <c r="P44" s="34" t="s">
        <v>50</v>
      </c>
      <c r="Q44" s="324" t="s">
        <v>142</v>
      </c>
      <c r="R44" s="35"/>
      <c r="U44" s="36" t="s">
        <v>68</v>
      </c>
    </row>
    <row r="45" spans="1:21" s="36" customFormat="1" ht="13.5" customHeight="1" x14ac:dyDescent="0.2">
      <c r="A45" s="185">
        <v>2</v>
      </c>
      <c r="B45" s="204" t="s">
        <v>26</v>
      </c>
      <c r="C45" s="202" t="s">
        <v>27</v>
      </c>
      <c r="D45" s="196" t="s">
        <v>63</v>
      </c>
      <c r="E45" s="171" t="s">
        <v>107</v>
      </c>
      <c r="F45" s="321">
        <v>19</v>
      </c>
      <c r="G45" s="133"/>
      <c r="H45" s="133"/>
      <c r="I45" s="322"/>
      <c r="J45" s="90"/>
      <c r="K45" s="90"/>
      <c r="L45" s="90"/>
      <c r="M45" s="90"/>
      <c r="N45" s="132">
        <f t="shared" ref="N45:N53" si="8">F45+G45+I45+J45+K45</f>
        <v>19</v>
      </c>
      <c r="O45" s="104">
        <v>1</v>
      </c>
      <c r="P45" s="104"/>
      <c r="Q45" s="325">
        <v>6</v>
      </c>
      <c r="R45" s="35"/>
    </row>
    <row r="46" spans="1:21" s="36" customFormat="1" ht="20.25" customHeight="1" x14ac:dyDescent="0.2">
      <c r="A46" s="186"/>
      <c r="B46" s="205"/>
      <c r="C46" s="203"/>
      <c r="D46" s="201"/>
      <c r="E46" s="172" t="s">
        <v>121</v>
      </c>
      <c r="F46" s="323">
        <v>11</v>
      </c>
      <c r="G46" s="134"/>
      <c r="H46" s="134"/>
      <c r="I46" s="125"/>
      <c r="J46" s="86"/>
      <c r="K46" s="86"/>
      <c r="L46" s="86"/>
      <c r="M46" s="86"/>
      <c r="N46" s="132">
        <f t="shared" si="8"/>
        <v>11</v>
      </c>
      <c r="O46" s="75">
        <v>1</v>
      </c>
      <c r="P46" s="75"/>
      <c r="Q46" s="103">
        <f t="shared" ref="Q45:Q52" si="9">25-(F46+I46)</f>
        <v>14</v>
      </c>
      <c r="R46" s="35"/>
    </row>
    <row r="47" spans="1:21" s="36" customFormat="1" ht="0.75" customHeight="1" x14ac:dyDescent="0.2">
      <c r="A47" s="63">
        <v>3</v>
      </c>
      <c r="B47" s="64"/>
      <c r="C47" s="65"/>
      <c r="D47" s="66"/>
      <c r="E47" s="134"/>
      <c r="F47" s="134"/>
      <c r="G47" s="134"/>
      <c r="H47" s="134"/>
      <c r="I47" s="135"/>
      <c r="J47" s="86"/>
      <c r="K47" s="86"/>
      <c r="L47" s="86"/>
      <c r="M47" s="139"/>
      <c r="N47" s="132">
        <f t="shared" si="8"/>
        <v>0</v>
      </c>
      <c r="O47" s="75"/>
      <c r="P47" s="75"/>
      <c r="Q47" s="60">
        <f t="shared" si="9"/>
        <v>25</v>
      </c>
      <c r="R47" s="35"/>
    </row>
    <row r="48" spans="1:21" ht="22.5" customHeight="1" x14ac:dyDescent="0.25">
      <c r="A48" s="96">
        <v>4</v>
      </c>
      <c r="B48" s="91" t="s">
        <v>92</v>
      </c>
      <c r="C48" s="95" t="s">
        <v>93</v>
      </c>
      <c r="D48" s="97" t="s">
        <v>94</v>
      </c>
      <c r="E48" s="170" t="s">
        <v>95</v>
      </c>
      <c r="F48" s="126">
        <v>15</v>
      </c>
      <c r="G48" s="126"/>
      <c r="H48" s="126"/>
      <c r="I48" s="136"/>
      <c r="J48" s="127"/>
      <c r="K48" s="88"/>
      <c r="L48" s="89"/>
      <c r="M48" s="89"/>
      <c r="N48" s="132">
        <f t="shared" si="8"/>
        <v>15</v>
      </c>
      <c r="O48" s="73">
        <v>1</v>
      </c>
      <c r="P48" s="78"/>
      <c r="Q48" s="103">
        <f t="shared" si="9"/>
        <v>10</v>
      </c>
    </row>
    <row r="49" spans="1:18" ht="22.5" customHeight="1" x14ac:dyDescent="0.25">
      <c r="A49" s="187" t="s">
        <v>96</v>
      </c>
      <c r="B49" s="187" t="s">
        <v>80</v>
      </c>
      <c r="C49" s="246" t="s">
        <v>81</v>
      </c>
      <c r="D49" s="209" t="s">
        <v>57</v>
      </c>
      <c r="E49" s="173" t="s">
        <v>82</v>
      </c>
      <c r="F49" s="126">
        <v>25</v>
      </c>
      <c r="G49" s="126"/>
      <c r="H49" s="126"/>
      <c r="I49" s="136"/>
      <c r="J49" s="127"/>
      <c r="K49" s="89"/>
      <c r="L49" s="89"/>
      <c r="M49" s="89"/>
      <c r="N49" s="132">
        <f t="shared" si="8"/>
        <v>25</v>
      </c>
      <c r="O49" s="73">
        <v>1</v>
      </c>
      <c r="P49" s="78"/>
      <c r="Q49" s="103">
        <f t="shared" si="9"/>
        <v>0</v>
      </c>
    </row>
    <row r="50" spans="1:18" ht="22.5" customHeight="1" x14ac:dyDescent="0.25">
      <c r="A50" s="188"/>
      <c r="B50" s="188"/>
      <c r="C50" s="243"/>
      <c r="D50" s="285"/>
      <c r="E50" s="174" t="s">
        <v>97</v>
      </c>
      <c r="F50" s="126">
        <v>25</v>
      </c>
      <c r="G50" s="126"/>
      <c r="H50" s="126"/>
      <c r="I50" s="136"/>
      <c r="J50" s="127"/>
      <c r="K50" s="89"/>
      <c r="L50" s="89"/>
      <c r="M50" s="89"/>
      <c r="N50" s="132">
        <f t="shared" si="8"/>
        <v>25</v>
      </c>
      <c r="O50" s="73">
        <v>1</v>
      </c>
      <c r="P50" s="78"/>
      <c r="Q50" s="103">
        <f t="shared" si="9"/>
        <v>0</v>
      </c>
    </row>
    <row r="51" spans="1:18" ht="22.5" customHeight="1" x14ac:dyDescent="0.25">
      <c r="A51" s="188"/>
      <c r="B51" s="188"/>
      <c r="C51" s="243"/>
      <c r="D51" s="285"/>
      <c r="E51" s="174" t="s">
        <v>105</v>
      </c>
      <c r="F51" s="126">
        <v>25</v>
      </c>
      <c r="G51" s="126"/>
      <c r="H51" s="126"/>
      <c r="I51" s="136"/>
      <c r="J51" s="88"/>
      <c r="K51" s="89"/>
      <c r="L51" s="89"/>
      <c r="M51" s="89"/>
      <c r="N51" s="132">
        <f t="shared" si="8"/>
        <v>25</v>
      </c>
      <c r="O51" s="73">
        <v>1</v>
      </c>
      <c r="P51" s="78"/>
      <c r="Q51" s="103">
        <f t="shared" si="9"/>
        <v>0</v>
      </c>
    </row>
    <row r="52" spans="1:18" ht="24" customHeight="1" x14ac:dyDescent="0.25">
      <c r="A52" s="251"/>
      <c r="B52" s="251"/>
      <c r="C52" s="288"/>
      <c r="D52" s="286"/>
      <c r="E52" s="174" t="s">
        <v>122</v>
      </c>
      <c r="F52" s="126">
        <v>25</v>
      </c>
      <c r="G52" s="126"/>
      <c r="H52" s="126"/>
      <c r="I52" s="136"/>
      <c r="J52" s="127"/>
      <c r="K52" s="89"/>
      <c r="L52" s="89"/>
      <c r="M52" s="89"/>
      <c r="N52" s="132">
        <f t="shared" si="8"/>
        <v>25</v>
      </c>
      <c r="O52" s="73">
        <v>1</v>
      </c>
      <c r="P52" s="78"/>
      <c r="Q52" s="103">
        <f t="shared" si="9"/>
        <v>0</v>
      </c>
    </row>
    <row r="53" spans="1:18" s="30" customFormat="1" ht="28.5" customHeight="1" x14ac:dyDescent="0.25">
      <c r="A53" s="232">
        <v>11</v>
      </c>
      <c r="B53" s="187" t="s">
        <v>26</v>
      </c>
      <c r="C53" s="206" t="s">
        <v>27</v>
      </c>
      <c r="D53" s="218" t="s">
        <v>109</v>
      </c>
      <c r="E53" s="123" t="s">
        <v>99</v>
      </c>
      <c r="F53" s="105">
        <v>25</v>
      </c>
      <c r="G53" s="105"/>
      <c r="H53" s="105"/>
      <c r="I53" s="138"/>
      <c r="J53" s="130"/>
      <c r="K53" s="89"/>
      <c r="L53" s="89"/>
      <c r="M53" s="89"/>
      <c r="N53" s="132">
        <f t="shared" si="8"/>
        <v>25</v>
      </c>
      <c r="O53" s="74">
        <v>1</v>
      </c>
      <c r="P53" s="79"/>
      <c r="Q53" s="103">
        <f t="shared" ref="Q53" si="10">25-(F53+I53)</f>
        <v>0</v>
      </c>
      <c r="R53" s="29"/>
    </row>
    <row r="54" spans="1:18" s="30" customFormat="1" ht="24" customHeight="1" x14ac:dyDescent="0.25">
      <c r="A54" s="233"/>
      <c r="B54" s="188"/>
      <c r="C54" s="207"/>
      <c r="D54" s="219"/>
      <c r="E54" s="123" t="s">
        <v>123</v>
      </c>
      <c r="F54" s="105">
        <v>20</v>
      </c>
      <c r="G54" s="123"/>
      <c r="H54" s="123"/>
      <c r="I54" s="138"/>
      <c r="J54" s="89"/>
      <c r="K54" s="89"/>
      <c r="L54" s="89"/>
      <c r="M54" s="89"/>
      <c r="N54" s="132">
        <f>F54+G54+I54+J54+K54</f>
        <v>20</v>
      </c>
      <c r="O54" s="74">
        <v>1</v>
      </c>
      <c r="P54" s="79"/>
      <c r="Q54" s="85">
        <f>30-(F54+I54)</f>
        <v>10</v>
      </c>
      <c r="R54" s="29"/>
    </row>
    <row r="55" spans="1:18" ht="24.75" customHeight="1" thickBot="1" x14ac:dyDescent="0.3">
      <c r="A55" s="234"/>
      <c r="B55" s="189"/>
      <c r="C55" s="208"/>
      <c r="D55" s="220"/>
      <c r="E55" s="170" t="s">
        <v>98</v>
      </c>
      <c r="F55" s="123">
        <v>24</v>
      </c>
      <c r="G55" s="176"/>
      <c r="H55" s="176"/>
      <c r="I55" s="137"/>
      <c r="J55" s="87"/>
      <c r="K55" s="112">
        <v>0</v>
      </c>
      <c r="L55" s="112"/>
      <c r="M55" s="112"/>
      <c r="N55" s="132">
        <f>F55+G55+I55+J55+K55</f>
        <v>24</v>
      </c>
      <c r="O55" s="71">
        <v>1</v>
      </c>
      <c r="P55" s="77"/>
      <c r="Q55" s="85">
        <f>30-(F55+I55)</f>
        <v>6</v>
      </c>
    </row>
    <row r="56" spans="1:18" s="18" customFormat="1" ht="15" customHeight="1" thickBot="1" x14ac:dyDescent="0.35">
      <c r="A56" s="22"/>
      <c r="B56" s="55"/>
      <c r="C56" s="56" t="s">
        <v>51</v>
      </c>
      <c r="D56" s="57"/>
      <c r="E56" s="58"/>
      <c r="F56" s="59">
        <f>SUM(F45:F55)</f>
        <v>214</v>
      </c>
      <c r="G56" s="59"/>
      <c r="H56" s="59"/>
      <c r="I56" s="59">
        <f>SUM(I45:I55)</f>
        <v>0</v>
      </c>
      <c r="J56" s="59">
        <f>SUM(J45:J55)</f>
        <v>0</v>
      </c>
      <c r="K56" s="59">
        <f>SUM(K45:K55)</f>
        <v>0</v>
      </c>
      <c r="L56" s="59"/>
      <c r="M56" s="59"/>
      <c r="N56" s="59">
        <f>SUM(N45:N55)</f>
        <v>214</v>
      </c>
      <c r="O56" s="59">
        <f>SUM(O45:O55)</f>
        <v>10</v>
      </c>
      <c r="P56" s="59">
        <f>SUM(P45:P55)</f>
        <v>0</v>
      </c>
      <c r="Q56" s="59">
        <f>SUM(Q45:Q55)</f>
        <v>71</v>
      </c>
      <c r="R56" s="17"/>
    </row>
    <row r="57" spans="1:18" ht="18.75" customHeight="1" thickBot="1" x14ac:dyDescent="0.3">
      <c r="A57" s="49"/>
      <c r="B57" s="50"/>
      <c r="C57" s="51" t="s">
        <v>53</v>
      </c>
      <c r="D57" s="52"/>
      <c r="E57" s="53"/>
      <c r="F57" s="54">
        <f>F40+F56</f>
        <v>877</v>
      </c>
      <c r="G57" s="54">
        <f>G40+G56</f>
        <v>10</v>
      </c>
      <c r="H57" s="54"/>
      <c r="I57" s="54">
        <f>I40+I56</f>
        <v>0</v>
      </c>
      <c r="J57" s="54">
        <f>J40+J56</f>
        <v>42</v>
      </c>
      <c r="K57" s="54">
        <f>K40+K56</f>
        <v>9</v>
      </c>
      <c r="L57" s="54"/>
      <c r="M57" s="54">
        <f>M40+M56</f>
        <v>0</v>
      </c>
      <c r="N57" s="54">
        <f>N40+N56</f>
        <v>940</v>
      </c>
      <c r="O57" s="54">
        <f>O40+O56</f>
        <v>43</v>
      </c>
      <c r="P57" s="54">
        <f>P40+P56</f>
        <v>2</v>
      </c>
      <c r="Q57" s="54">
        <f>Q40+Q56</f>
        <v>237</v>
      </c>
    </row>
    <row r="58" spans="1:18" s="6" customFormat="1" ht="15" customHeight="1" thickBot="1" x14ac:dyDescent="0.35">
      <c r="A58" s="221" t="s">
        <v>58</v>
      </c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18"/>
      <c r="R58" s="13"/>
    </row>
    <row r="59" spans="1:18" s="32" customFormat="1" ht="73.5" customHeight="1" x14ac:dyDescent="0.2">
      <c r="A59" s="106" t="s">
        <v>33</v>
      </c>
      <c r="B59" s="107" t="s">
        <v>0</v>
      </c>
      <c r="C59" s="108" t="s">
        <v>1</v>
      </c>
      <c r="D59" s="69" t="s">
        <v>2</v>
      </c>
      <c r="E59" s="222" t="s">
        <v>3</v>
      </c>
      <c r="F59" s="223"/>
      <c r="G59" s="224" t="s">
        <v>138</v>
      </c>
      <c r="H59" s="289"/>
      <c r="I59" s="225"/>
      <c r="J59" s="222" t="s">
        <v>145</v>
      </c>
      <c r="K59" s="223"/>
      <c r="L59" s="326" t="s">
        <v>140</v>
      </c>
      <c r="M59" s="80" t="s">
        <v>141</v>
      </c>
      <c r="N59" s="69" t="s">
        <v>4</v>
      </c>
      <c r="O59" s="109" t="s">
        <v>43</v>
      </c>
      <c r="P59" s="110" t="s">
        <v>42</v>
      </c>
      <c r="Q59" s="324" t="s">
        <v>142</v>
      </c>
      <c r="R59" s="31"/>
    </row>
    <row r="60" spans="1:18" s="32" customFormat="1" ht="23.25" customHeight="1" x14ac:dyDescent="0.2">
      <c r="A60" s="185">
        <v>1</v>
      </c>
      <c r="B60" s="229" t="s">
        <v>6</v>
      </c>
      <c r="C60" s="231" t="s">
        <v>77</v>
      </c>
      <c r="D60" s="200" t="s">
        <v>71</v>
      </c>
      <c r="E60" s="213" t="s">
        <v>133</v>
      </c>
      <c r="F60" s="213"/>
      <c r="G60" s="327">
        <v>15</v>
      </c>
      <c r="H60" s="328"/>
      <c r="I60" s="329"/>
      <c r="J60" s="217"/>
      <c r="K60" s="217"/>
      <c r="L60" s="182"/>
      <c r="M60" s="39"/>
      <c r="N60" s="76">
        <f t="shared" ref="N60:N70" si="11">J60+G60</f>
        <v>15</v>
      </c>
      <c r="O60" s="104"/>
      <c r="P60" s="104">
        <v>1</v>
      </c>
      <c r="Q60" s="121">
        <f>(15-G60)</f>
        <v>0</v>
      </c>
      <c r="R60" s="31"/>
    </row>
    <row r="61" spans="1:18" s="32" customFormat="1" ht="16.5" customHeight="1" x14ac:dyDescent="0.2">
      <c r="A61" s="228"/>
      <c r="B61" s="230"/>
      <c r="C61" s="230"/>
      <c r="D61" s="230"/>
      <c r="E61" s="213" t="s">
        <v>129</v>
      </c>
      <c r="F61" s="213"/>
      <c r="G61" s="327">
        <v>20</v>
      </c>
      <c r="H61" s="328"/>
      <c r="I61" s="330"/>
      <c r="J61" s="226"/>
      <c r="K61" s="227"/>
      <c r="L61" s="183"/>
      <c r="M61" s="39"/>
      <c r="N61" s="76">
        <f t="shared" si="11"/>
        <v>20</v>
      </c>
      <c r="O61" s="104"/>
      <c r="P61" s="104">
        <v>1</v>
      </c>
      <c r="Q61" s="121">
        <f>(20-G61)</f>
        <v>0</v>
      </c>
      <c r="R61" s="31"/>
    </row>
    <row r="62" spans="1:18" ht="22.5" customHeight="1" x14ac:dyDescent="0.25">
      <c r="A62" s="163">
        <v>2</v>
      </c>
      <c r="B62" s="164" t="s">
        <v>6</v>
      </c>
      <c r="C62" s="159" t="s">
        <v>7</v>
      </c>
      <c r="D62" s="156"/>
      <c r="E62" s="213" t="s">
        <v>37</v>
      </c>
      <c r="F62" s="213"/>
      <c r="G62" s="211">
        <v>13</v>
      </c>
      <c r="H62" s="331"/>
      <c r="I62" s="254"/>
      <c r="J62" s="262"/>
      <c r="K62" s="262"/>
      <c r="L62" s="180"/>
      <c r="M62" s="83"/>
      <c r="N62" s="76">
        <f t="shared" si="11"/>
        <v>13</v>
      </c>
      <c r="O62" s="72"/>
      <c r="P62" s="76">
        <v>1</v>
      </c>
      <c r="Q62" s="70">
        <f>(25-G62)</f>
        <v>12</v>
      </c>
    </row>
    <row r="63" spans="1:18" ht="27" customHeight="1" x14ac:dyDescent="0.25">
      <c r="A63" s="162"/>
      <c r="B63" s="157" t="s">
        <v>15</v>
      </c>
      <c r="C63" s="160" t="s">
        <v>16</v>
      </c>
      <c r="D63" s="156"/>
      <c r="E63" s="211" t="s">
        <v>134</v>
      </c>
      <c r="F63" s="212"/>
      <c r="G63" s="211">
        <v>15</v>
      </c>
      <c r="H63" s="331"/>
      <c r="I63" s="330"/>
      <c r="J63" s="146"/>
      <c r="K63" s="147"/>
      <c r="L63" s="147"/>
      <c r="M63" s="84"/>
      <c r="N63" s="76">
        <f t="shared" si="11"/>
        <v>15</v>
      </c>
      <c r="O63" s="81"/>
      <c r="P63" s="82">
        <v>1</v>
      </c>
      <c r="Q63" s="70">
        <f>(15-G63)</f>
        <v>0</v>
      </c>
    </row>
    <row r="64" spans="1:18" ht="17.25" customHeight="1" x14ac:dyDescent="0.25">
      <c r="A64" s="193">
        <v>3</v>
      </c>
      <c r="B64" s="190" t="s">
        <v>44</v>
      </c>
      <c r="C64" s="202" t="s">
        <v>62</v>
      </c>
      <c r="D64" s="209" t="s">
        <v>67</v>
      </c>
      <c r="E64" s="214" t="s">
        <v>83</v>
      </c>
      <c r="F64" s="215"/>
      <c r="G64" s="211">
        <v>25</v>
      </c>
      <c r="H64" s="331"/>
      <c r="I64" s="254"/>
      <c r="J64" s="146"/>
      <c r="K64" s="147"/>
      <c r="L64" s="147"/>
      <c r="M64" s="84"/>
      <c r="N64" s="76">
        <f t="shared" si="11"/>
        <v>25</v>
      </c>
      <c r="O64" s="81"/>
      <c r="P64" s="82">
        <v>1</v>
      </c>
      <c r="Q64" s="70">
        <f>(25-G64)</f>
        <v>0</v>
      </c>
    </row>
    <row r="65" spans="1:17" ht="18.75" customHeight="1" x14ac:dyDescent="0.25">
      <c r="A65" s="194"/>
      <c r="B65" s="191"/>
      <c r="C65" s="203"/>
      <c r="D65" s="210"/>
      <c r="E65" s="214" t="s">
        <v>100</v>
      </c>
      <c r="F65" s="215"/>
      <c r="G65" s="211">
        <v>17</v>
      </c>
      <c r="H65" s="331"/>
      <c r="I65" s="254"/>
      <c r="J65" s="260"/>
      <c r="K65" s="261"/>
      <c r="L65" s="179"/>
      <c r="M65" s="84"/>
      <c r="N65" s="76">
        <f t="shared" si="11"/>
        <v>17</v>
      </c>
      <c r="O65" s="81"/>
      <c r="P65" s="82">
        <v>1</v>
      </c>
      <c r="Q65" s="121">
        <f>(20-G65)</f>
        <v>3</v>
      </c>
    </row>
    <row r="66" spans="1:17" ht="17.25" customHeight="1" thickBot="1" x14ac:dyDescent="0.3">
      <c r="A66" s="195"/>
      <c r="B66" s="192"/>
      <c r="C66" s="216"/>
      <c r="D66" s="197"/>
      <c r="E66" s="211" t="s">
        <v>128</v>
      </c>
      <c r="F66" s="254"/>
      <c r="G66" s="211">
        <v>12</v>
      </c>
      <c r="H66" s="331"/>
      <c r="I66" s="254"/>
      <c r="J66" s="178"/>
      <c r="K66" s="179"/>
      <c r="L66" s="179"/>
      <c r="M66" s="83"/>
      <c r="N66" s="76">
        <f t="shared" si="11"/>
        <v>12</v>
      </c>
      <c r="O66" s="81"/>
      <c r="P66" s="82">
        <v>1</v>
      </c>
      <c r="Q66" s="121">
        <f>(20-G66)</f>
        <v>8</v>
      </c>
    </row>
    <row r="67" spans="1:17" ht="21" customHeight="1" x14ac:dyDescent="0.25">
      <c r="A67" s="163">
        <v>4</v>
      </c>
      <c r="B67" s="67" t="s">
        <v>40</v>
      </c>
      <c r="C67" s="68" t="s">
        <v>20</v>
      </c>
      <c r="D67" s="26" t="s">
        <v>64</v>
      </c>
      <c r="E67" s="211" t="s">
        <v>130</v>
      </c>
      <c r="F67" s="254"/>
      <c r="G67" s="211">
        <v>19</v>
      </c>
      <c r="H67" s="331"/>
      <c r="I67" s="254"/>
      <c r="J67" s="255"/>
      <c r="K67" s="256"/>
      <c r="L67" s="175"/>
      <c r="M67" s="83"/>
      <c r="N67" s="76">
        <f t="shared" si="11"/>
        <v>19</v>
      </c>
      <c r="O67" s="72"/>
      <c r="P67" s="76">
        <v>1</v>
      </c>
      <c r="Q67" s="70">
        <f>(20-G67)</f>
        <v>1</v>
      </c>
    </row>
    <row r="68" spans="1:17" ht="21" customHeight="1" x14ac:dyDescent="0.25">
      <c r="A68" s="193">
        <v>5</v>
      </c>
      <c r="B68" s="196" t="s">
        <v>101</v>
      </c>
      <c r="C68" s="198" t="s">
        <v>102</v>
      </c>
      <c r="D68" s="200" t="s">
        <v>65</v>
      </c>
      <c r="E68" s="213" t="s">
        <v>103</v>
      </c>
      <c r="F68" s="213"/>
      <c r="G68" s="258"/>
      <c r="H68" s="290"/>
      <c r="I68" s="259"/>
      <c r="J68" s="335">
        <v>25</v>
      </c>
      <c r="K68" s="335"/>
      <c r="L68" s="332"/>
      <c r="M68" s="83"/>
      <c r="N68" s="76">
        <f t="shared" si="11"/>
        <v>25</v>
      </c>
      <c r="O68" s="167">
        <v>1</v>
      </c>
      <c r="P68" s="76"/>
      <c r="Q68" s="70">
        <f>(25-J68)</f>
        <v>0</v>
      </c>
    </row>
    <row r="69" spans="1:17" ht="21" customHeight="1" thickBot="1" x14ac:dyDescent="0.3">
      <c r="A69" s="195"/>
      <c r="B69" s="197"/>
      <c r="C69" s="199"/>
      <c r="D69" s="197"/>
      <c r="E69" s="213" t="s">
        <v>131</v>
      </c>
      <c r="F69" s="213"/>
      <c r="G69" s="213"/>
      <c r="H69" s="213"/>
      <c r="I69" s="257"/>
      <c r="J69" s="335">
        <v>19</v>
      </c>
      <c r="K69" s="336"/>
      <c r="L69" s="333"/>
      <c r="M69" s="83"/>
      <c r="N69" s="76">
        <f t="shared" si="11"/>
        <v>19</v>
      </c>
      <c r="O69" s="168">
        <v>1</v>
      </c>
      <c r="P69" s="169"/>
      <c r="Q69" s="70">
        <f>(15-G69)</f>
        <v>15</v>
      </c>
    </row>
    <row r="70" spans="1:17" ht="21.75" customHeight="1" thickBot="1" x14ac:dyDescent="0.3">
      <c r="A70" s="152">
        <v>6</v>
      </c>
      <c r="B70" s="154" t="s">
        <v>30</v>
      </c>
      <c r="C70" s="151" t="s">
        <v>31</v>
      </c>
      <c r="D70" s="153" t="s">
        <v>65</v>
      </c>
      <c r="E70" s="338" t="s">
        <v>59</v>
      </c>
      <c r="F70" s="338"/>
      <c r="G70" s="339"/>
      <c r="H70" s="340"/>
      <c r="I70" s="341"/>
      <c r="J70" s="338">
        <v>13</v>
      </c>
      <c r="K70" s="342"/>
      <c r="L70" s="334"/>
      <c r="M70" s="343"/>
      <c r="N70" s="343">
        <f t="shared" si="11"/>
        <v>13</v>
      </c>
      <c r="O70" s="344">
        <v>1</v>
      </c>
      <c r="P70" s="345"/>
      <c r="Q70" s="346">
        <f>(13-J70)</f>
        <v>0</v>
      </c>
    </row>
    <row r="71" spans="1:17" ht="15" customHeight="1" thickBot="1" x14ac:dyDescent="0.3">
      <c r="A71" s="25"/>
      <c r="B71" s="337"/>
      <c r="C71" s="347" t="s">
        <v>32</v>
      </c>
      <c r="D71" s="348"/>
      <c r="E71" s="349"/>
      <c r="F71" s="350"/>
      <c r="G71" s="351">
        <f>SUM(G60:G70)</f>
        <v>136</v>
      </c>
      <c r="H71" s="352"/>
      <c r="I71" s="353"/>
      <c r="J71" s="354">
        <f>SUM(J60:J70)</f>
        <v>57</v>
      </c>
      <c r="K71" s="354"/>
      <c r="L71" s="355"/>
      <c r="M71" s="356"/>
      <c r="N71" s="356">
        <f>SUM(N60:N70)</f>
        <v>193</v>
      </c>
      <c r="O71" s="357">
        <f>SUM(O60:O70)</f>
        <v>3</v>
      </c>
      <c r="P71" s="358">
        <f>SUM(P60:P70)</f>
        <v>8</v>
      </c>
      <c r="Q71" s="359">
        <f>SUM(Q60:Q70)</f>
        <v>39</v>
      </c>
    </row>
  </sheetData>
  <mergeCells count="120">
    <mergeCell ref="A43:A44"/>
    <mergeCell ref="B43:B44"/>
    <mergeCell ref="C43:C44"/>
    <mergeCell ref="D43:D44"/>
    <mergeCell ref="E43:E44"/>
    <mergeCell ref="F43:I43"/>
    <mergeCell ref="J43:M43"/>
    <mergeCell ref="A9:A11"/>
    <mergeCell ref="B9:B11"/>
    <mergeCell ref="C9:C11"/>
    <mergeCell ref="D9:D11"/>
    <mergeCell ref="D16:D20"/>
    <mergeCell ref="A49:A52"/>
    <mergeCell ref="D49:D52"/>
    <mergeCell ref="A38:A39"/>
    <mergeCell ref="A13:A20"/>
    <mergeCell ref="B13:B20"/>
    <mergeCell ref="C13:C20"/>
    <mergeCell ref="A29:A30"/>
    <mergeCell ref="B29:B30"/>
    <mergeCell ref="C29:C30"/>
    <mergeCell ref="A34:A35"/>
    <mergeCell ref="C21:C24"/>
    <mergeCell ref="C49:C52"/>
    <mergeCell ref="B49:B52"/>
    <mergeCell ref="A42:Q42"/>
    <mergeCell ref="B21:B24"/>
    <mergeCell ref="A1:Q1"/>
    <mergeCell ref="A4:P4"/>
    <mergeCell ref="C2:C3"/>
    <mergeCell ref="B2:B3"/>
    <mergeCell ref="A2:A3"/>
    <mergeCell ref="F2:I2"/>
    <mergeCell ref="C5:C7"/>
    <mergeCell ref="D5:D7"/>
    <mergeCell ref="B5:B7"/>
    <mergeCell ref="A5:A7"/>
    <mergeCell ref="D2:D3"/>
    <mergeCell ref="Q2:Q3"/>
    <mergeCell ref="P2:P3"/>
    <mergeCell ref="O2:O3"/>
    <mergeCell ref="N2:N3"/>
    <mergeCell ref="E2:E3"/>
    <mergeCell ref="A21:A24"/>
    <mergeCell ref="J2:M2"/>
    <mergeCell ref="J71:K71"/>
    <mergeCell ref="E68:F68"/>
    <mergeCell ref="E71:F71"/>
    <mergeCell ref="G71:I71"/>
    <mergeCell ref="E67:F67"/>
    <mergeCell ref="J67:K67"/>
    <mergeCell ref="G65:I65"/>
    <mergeCell ref="G66:I66"/>
    <mergeCell ref="G67:I67"/>
    <mergeCell ref="G69:I69"/>
    <mergeCell ref="G70:I70"/>
    <mergeCell ref="J68:K68"/>
    <mergeCell ref="E66:F66"/>
    <mergeCell ref="E65:F65"/>
    <mergeCell ref="J70:K70"/>
    <mergeCell ref="J69:K69"/>
    <mergeCell ref="G68:I68"/>
    <mergeCell ref="J65:K65"/>
    <mergeCell ref="E69:F69"/>
    <mergeCell ref="E70:F70"/>
    <mergeCell ref="J62:K62"/>
    <mergeCell ref="A25:A28"/>
    <mergeCell ref="B31:B33"/>
    <mergeCell ref="A31:A33"/>
    <mergeCell ref="D13:D14"/>
    <mergeCell ref="D34:D36"/>
    <mergeCell ref="D29:D30"/>
    <mergeCell ref="D23:D24"/>
    <mergeCell ref="D21:D22"/>
    <mergeCell ref="D31:D32"/>
    <mergeCell ref="C31:C33"/>
    <mergeCell ref="C26:C28"/>
    <mergeCell ref="C34:C36"/>
    <mergeCell ref="B34:B36"/>
    <mergeCell ref="D38:D39"/>
    <mergeCell ref="D25:D28"/>
    <mergeCell ref="B25:B28"/>
    <mergeCell ref="C38:C39"/>
    <mergeCell ref="B38:B39"/>
    <mergeCell ref="C64:C66"/>
    <mergeCell ref="J59:K59"/>
    <mergeCell ref="J60:K60"/>
    <mergeCell ref="G62:I62"/>
    <mergeCell ref="D53:D55"/>
    <mergeCell ref="A58:P58"/>
    <mergeCell ref="E59:F59"/>
    <mergeCell ref="E61:F61"/>
    <mergeCell ref="G59:I59"/>
    <mergeCell ref="G60:I60"/>
    <mergeCell ref="J61:K61"/>
    <mergeCell ref="A60:A61"/>
    <mergeCell ref="B60:B61"/>
    <mergeCell ref="C60:C61"/>
    <mergeCell ref="D60:D61"/>
    <mergeCell ref="A53:A55"/>
    <mergeCell ref="A45:A46"/>
    <mergeCell ref="B53:B55"/>
    <mergeCell ref="B64:B66"/>
    <mergeCell ref="A64:A66"/>
    <mergeCell ref="G61:I61"/>
    <mergeCell ref="A68:A69"/>
    <mergeCell ref="B68:B69"/>
    <mergeCell ref="C68:C69"/>
    <mergeCell ref="D68:D69"/>
    <mergeCell ref="D45:D46"/>
    <mergeCell ref="C45:C46"/>
    <mergeCell ref="B45:B46"/>
    <mergeCell ref="C53:C55"/>
    <mergeCell ref="D64:D66"/>
    <mergeCell ref="E63:F63"/>
    <mergeCell ref="G63:I63"/>
    <mergeCell ref="E60:F60"/>
    <mergeCell ref="E64:F64"/>
    <mergeCell ref="G64:I64"/>
    <mergeCell ref="E62:F62"/>
  </mergeCells>
  <pageMargins left="0.78740157480314965" right="0.51181102362204722" top="0.39370078740157483" bottom="0.39370078740157483" header="0" footer="0.19685039370078741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Численность</vt:lpstr>
      <vt:lpstr>Лист2</vt:lpstr>
      <vt:lpstr>Лист3</vt:lpstr>
      <vt:lpstr>Численность!_GoBack</vt:lpstr>
      <vt:lpstr>Численность!Область_печати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Кожарина</dc:creator>
  <cp:lastModifiedBy>Наталья</cp:lastModifiedBy>
  <cp:lastPrinted>2025-12-05T12:05:09Z</cp:lastPrinted>
  <dcterms:created xsi:type="dcterms:W3CDTF">2018-09-27T16:20:08Z</dcterms:created>
  <dcterms:modified xsi:type="dcterms:W3CDTF">2025-12-28T18:33:40Z</dcterms:modified>
</cp:coreProperties>
</file>